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试剂" sheetId="1" r:id="rId1"/>
  </sheets>
  <definedNames>
    <definedName name="_xlnm._FilterDatabase" localSheetId="0" hidden="1">试剂!$A$1:$G$128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<sst xmlns="http://schemas.openxmlformats.org/spreadsheetml/2006/main" count="508" uniqueCount="271">
  <si>
    <t>标段序号</t>
  </si>
  <si>
    <t>目录序号</t>
  </si>
  <si>
    <t>目录名称</t>
  </si>
  <si>
    <t>产品注册证名称</t>
  </si>
  <si>
    <t>参考规格、型号</t>
  </si>
  <si>
    <t>报价单位</t>
  </si>
  <si>
    <t>预计使用量（按最小单位）</t>
  </si>
  <si>
    <t>品牌</t>
  </si>
  <si>
    <t>价格（元）</t>
  </si>
  <si>
    <t>备注</t>
  </si>
  <si>
    <t>嗜血杆菌巧克力琼脂培养基</t>
  </si>
  <si>
    <t>10个/包（9cm）</t>
  </si>
  <si>
    <t>个</t>
  </si>
  <si>
    <t>凝聚胺介质试剂</t>
  </si>
  <si>
    <t>150测试/盒</t>
  </si>
  <si>
    <t>盒</t>
  </si>
  <si>
    <t>人ABO血型反定型用红细胞试剂盒</t>
  </si>
  <si>
    <t>每盒内装有A1，B,O试剂各1支，10mL/支</t>
  </si>
  <si>
    <t>RHD（IgM+IgG）血型定型试剂（单克隆抗体）</t>
  </si>
  <si>
    <t>抗D（IgM+IgG）血型定型试剂（单克隆抗体）</t>
  </si>
  <si>
    <t>10ML</t>
  </si>
  <si>
    <t>支</t>
  </si>
  <si>
    <t>梅毒螺旋体抗体诊断试剂盒（凝集法）</t>
  </si>
  <si>
    <t>100T</t>
  </si>
  <si>
    <t>甲胎蛋白异质体比率（AFP-L3%）</t>
  </si>
  <si>
    <t>甲胎蛋白异质体比率（AFP-L3%）测定试剂盒（磁微粒化学发光免疫分析法）</t>
  </si>
  <si>
    <t>30人份</t>
  </si>
  <si>
    <t>人份</t>
  </si>
  <si>
    <t>支原体鉴定药敏试剂盒（培养法）</t>
  </si>
  <si>
    <t>解脲脲原体和人型支原体培养鉴定药敏试剂盒(液体培养基)(微生物检验法)</t>
  </si>
  <si>
    <t>20人份/盒（9项）</t>
  </si>
  <si>
    <t>水解酪蛋白琼脂</t>
  </si>
  <si>
    <t>细菌干粉培养基</t>
  </si>
  <si>
    <t>250克/瓶</t>
  </si>
  <si>
    <t>克</t>
  </si>
  <si>
    <t>4号琼脂</t>
  </si>
  <si>
    <t>细菌干粉培养基系列</t>
  </si>
  <si>
    <t>麦康凯琼脂</t>
  </si>
  <si>
    <t>克氏双糖铁琼脂</t>
  </si>
  <si>
    <t>抗酸染色液（冷染法）</t>
  </si>
  <si>
    <t>革兰染色液</t>
  </si>
  <si>
    <t>4×250ml</t>
  </si>
  <si>
    <t>ml</t>
  </si>
  <si>
    <t>革兰氏染色液（快速法）</t>
  </si>
  <si>
    <t>抗酸染色液</t>
  </si>
  <si>
    <t>淋球菌琼脂平板</t>
  </si>
  <si>
    <t>淋球菌培养基</t>
  </si>
  <si>
    <t>10 个/包（7cm）</t>
  </si>
  <si>
    <t>只</t>
  </si>
  <si>
    <t>血琼脂平板</t>
  </si>
  <si>
    <t>哥伦比亚血琼脂培养基/麦康凯</t>
  </si>
  <si>
    <t>10 个/包（9cm）</t>
  </si>
  <si>
    <t>沙眼衣原体抗原检测试剂盒（乳胶免疫层析法）</t>
  </si>
  <si>
    <t>沙眼衣原体抗原检测试剂盒(乳胶法)</t>
  </si>
  <si>
    <t>20人份/盒</t>
  </si>
  <si>
    <t>营养琼脂培养基</t>
  </si>
  <si>
    <t>微生物即用培养基</t>
  </si>
  <si>
    <t>肉汤培养基</t>
  </si>
  <si>
    <t>10支/盒</t>
  </si>
  <si>
    <t>SS琼脂培养基</t>
  </si>
  <si>
    <t>碱性蛋白胨水培养基</t>
  </si>
  <si>
    <t>氯化钠结晶紫增菌液</t>
  </si>
  <si>
    <t>亚硒酸盐胱氨酸增菌液</t>
  </si>
  <si>
    <t>亚硒酸盐增菌液</t>
  </si>
  <si>
    <t>结核分枝杆菌IgG抗体检测试剂盒（胶体金法）</t>
  </si>
  <si>
    <t>结核分枝杆菌IgG抗体检测试剂盒(胶体金法)</t>
  </si>
  <si>
    <t>40人份/盒</t>
  </si>
  <si>
    <t>沙保罗氏琼脂</t>
  </si>
  <si>
    <t>CD38-FITC</t>
  </si>
  <si>
    <t>CD38检测试剂</t>
  </si>
  <si>
    <t>50T</t>
  </si>
  <si>
    <t>T</t>
  </si>
  <si>
    <t>HLA-DR-PC5</t>
  </si>
  <si>
    <t>HLA-DR检测试剂（流式细胞仪法-PC5）</t>
  </si>
  <si>
    <t>CD45RO-PE</t>
  </si>
  <si>
    <t>CD45RO检测试剂</t>
  </si>
  <si>
    <t>CD45RA-FITC</t>
  </si>
  <si>
    <t>CD45RA检测试剂</t>
  </si>
  <si>
    <t>CD25-PE</t>
  </si>
  <si>
    <t>CD25检测试剂（流式细胞仪法-PE）</t>
  </si>
  <si>
    <t>CD3-PC5</t>
  </si>
  <si>
    <t>CD3检测试剂（流式细胞仪法-PC5）</t>
  </si>
  <si>
    <t>CD3-FITC</t>
  </si>
  <si>
    <t>CD3检测试剂（流式细胞仪法-FITC）</t>
  </si>
  <si>
    <t>CD45/56/19/3</t>
  </si>
  <si>
    <t>淋巴细胞检测试剂盒(流式细胞仪法)Cyto-STAT tetraCHROME CD45-FITC/CD56-RD1/CD19-ECD/CD3-PC5</t>
  </si>
  <si>
    <t>CD45/CD4/CD8/CD3</t>
  </si>
  <si>
    <t>CD45/CD4/CD8/CD3检测试剂盒(流式细胞仪法)Cyto-STAT tetraCHROME CD45-FITC/CD4-RD1/CD8-ECD/CD3-PC5</t>
  </si>
  <si>
    <t>CD8-PE</t>
  </si>
  <si>
    <t>CD8检测试剂</t>
  </si>
  <si>
    <t>CD4-PC5</t>
  </si>
  <si>
    <t>CD4检测试剂</t>
  </si>
  <si>
    <t>HLA-DR-PC7</t>
  </si>
  <si>
    <t>HLA-DR检测试剂</t>
  </si>
  <si>
    <t>CD38-APC750</t>
  </si>
  <si>
    <t>CD38检测试剂（流式细胞仪法-APC-A750）</t>
  </si>
  <si>
    <t>CD5-PC7</t>
  </si>
  <si>
    <t>CD5检测试剂</t>
  </si>
  <si>
    <t>淋巴细胞质控品</t>
  </si>
  <si>
    <t>细胞质控品   Immuno-Trol Cells</t>
  </si>
  <si>
    <t>60T</t>
  </si>
  <si>
    <t>绝对计数用微球试剂盒</t>
  </si>
  <si>
    <t>绝对计数用微球试剂盒Flow-Count Fluorospheres</t>
  </si>
  <si>
    <t>200T</t>
  </si>
  <si>
    <t>CD14-PE</t>
  </si>
  <si>
    <t>CD14检测试剂</t>
  </si>
  <si>
    <t>CD4-FITC</t>
  </si>
  <si>
    <t>HLA-B27 FITC/HLA-B7 PE</t>
  </si>
  <si>
    <t>HLA-B27 FITC/HLA-B7 PE 检测试剂盒(流式细胞仪法)IOTest®HLA-B27 FITC/HLA-B7 PE</t>
  </si>
  <si>
    <t>PD1（CD279）-PE-CY7</t>
  </si>
  <si>
    <t>PD1（CD279）检测试剂（流式细胞仪法-PE-Cy7）</t>
  </si>
  <si>
    <t>成人型厌氧微生物培养瓶</t>
  </si>
  <si>
    <t>厌氧和兼性厌氧微生物培养瓶</t>
  </si>
  <si>
    <t>100瓶/箱</t>
  </si>
  <si>
    <t>瓶</t>
  </si>
  <si>
    <t>成人型厌氧和兼性厌氧微生物培养瓶</t>
  </si>
  <si>
    <t>儿童型需氧和兼性厌氧微生物培养瓶</t>
  </si>
  <si>
    <t>需氧和兼性厌氧微生物培养瓶</t>
  </si>
  <si>
    <t>成人型需氧微生物培养瓶</t>
  </si>
  <si>
    <t>需氧微生物培养瓶</t>
  </si>
  <si>
    <t>需氧和兼性厌氧微生物培养瓶FA Plus</t>
  </si>
  <si>
    <t>厌氧和兼性厌氧微生物培养瓶 FN Plus</t>
  </si>
  <si>
    <t>需氧和兼性厌氧微生物培养瓶 PF Plus</t>
  </si>
  <si>
    <t>样本稀释液</t>
  </si>
  <si>
    <t>VITEK2样本稀释液</t>
  </si>
  <si>
    <t>500ml×20瓶/箱</t>
  </si>
  <si>
    <t>厌氧菌及棒状杆菌鉴定卡片</t>
  </si>
  <si>
    <t>20测试/盒</t>
  </si>
  <si>
    <t>测试</t>
  </si>
  <si>
    <t>革兰氏阴性细菌鉴定卡</t>
  </si>
  <si>
    <t>革兰氏阳性细菌鉴定卡</t>
  </si>
  <si>
    <t>革兰氏阴性细菌药敏卡片 (AST-GN16)</t>
  </si>
  <si>
    <t>革兰氏阴性细菌药敏卡片 (AST-GN13)</t>
  </si>
  <si>
    <t>革兰氏阳性细菌药敏卡片 (AST-GP67)</t>
  </si>
  <si>
    <t>革兰氏阴性细菌药敏卡片VITEK2 AST-GN16 Test Kit</t>
  </si>
  <si>
    <t>酵母菌鉴定卡</t>
  </si>
  <si>
    <t>酵母菌鉴定卡VITEK2 YST Test Kit</t>
  </si>
  <si>
    <t>奈瑟菌、嗜血杆菌鉴定卡</t>
  </si>
  <si>
    <t>奈瑟菌、嗜血杆菌鉴定卡 VITEK2 NH</t>
  </si>
  <si>
    <t>癌抗原15-3测定试剂盒（化学发光微粒子免疫检测法）</t>
  </si>
  <si>
    <t>1×500 测试/盒、1×100 测试/盒</t>
  </si>
  <si>
    <t>癌抗原125测定试剂盒（化学发光微粒子免疫检测法）</t>
  </si>
  <si>
    <t>1×500 测试/盒、1×100 测试/盒、4×100 测试/盒</t>
  </si>
  <si>
    <t>糖类抗原19-9测定试剂盒（化学发光微粒子免疫检测法）</t>
  </si>
  <si>
    <t>细胞角蛋白19片段测定试剂盒（化学发光微粒子免疫检测法）</t>
  </si>
  <si>
    <t>1×100 测试/盒</t>
  </si>
  <si>
    <t>铁蛋白测定试剂盒（化学发光微粒子免疫检测法）</t>
  </si>
  <si>
    <t>4×500 测试/盒、1×100 测试/盒</t>
  </si>
  <si>
    <t>癌胚抗原测定试剂盒（化学发光微粒子免疫检测法）</t>
  </si>
  <si>
    <t>4×500 测试/盒、1×500 测试/盒、1×100 测试/盒</t>
  </si>
  <si>
    <t>甲胎蛋白测定试剂盒（化学发光微粒子免疫检测法）</t>
  </si>
  <si>
    <t>总前列腺特异性抗原测定试剂盒（化学发光微粒子免疫检测法）</t>
  </si>
  <si>
    <t>鳞状上皮细胞癌抗原测定试剂盒（化学发光微粒子免疫检测法）</t>
  </si>
  <si>
    <t>1×100 测试/盒、4×500 测试/盒</t>
  </si>
  <si>
    <t>总β人绒毛膜促性腺激素测定试剂盒（化学发光微粒子免疫检测法）</t>
  </si>
  <si>
    <t>胃泌素释放肽前体测定试剂盒（化学发光微粒子免疫检测法）</t>
  </si>
  <si>
    <t>乙型肝炎病毒e抗原测定试剂盒（化学发光微粒子免疫检测法）</t>
  </si>
  <si>
    <t>1×100 测试/盒、1×500 测试/盒</t>
  </si>
  <si>
    <t>乙型肝炎病毒e抗体测定试剂盒（化学发光微粒子免疫检测法）</t>
  </si>
  <si>
    <t>乙型肝炎病毒核心抗体IgM测定试剂盒（化学发光微粒子免疫检测法）</t>
  </si>
  <si>
    <t>4×100 测试/盒、1×100 测试/盒</t>
  </si>
  <si>
    <t>乙型肝炎病毒表面抗原定量测定试剂盒（化学发光微粒子免疫检测法）</t>
  </si>
  <si>
    <t>乙型肝炎病毒表面抗原测定试剂盒（化学发光微粒子免疫检测法）</t>
  </si>
  <si>
    <t>手工稀释：4×500 测试/盒、手工/自动稀释程序：4×100 测试/盒</t>
  </si>
  <si>
    <t>乙型肝炎病毒表面抗体测定试剂盒(化学发光微粒子免疫检测法)</t>
  </si>
  <si>
    <t>乙型肝炎病毒表面抗体测定试剂盒（化学发光微粒子免疫检测法）</t>
  </si>
  <si>
    <t>手工稀释：4×500 测试/盒、手工/自动稀释程序：1×100 测试/盒</t>
  </si>
  <si>
    <t>甲状腺过氧化物酶抗体测定试剂盒(化学发光微粒子免疫检测法)</t>
  </si>
  <si>
    <t>甲状腺过氧化物酶抗体测定试剂盒（化学发光微粒子免疫检测法）</t>
  </si>
  <si>
    <t>4×100 测试/盒</t>
  </si>
  <si>
    <t>甲状腺球蛋白抗体测定试剂盒（化学发光微粒子免疫检测法）</t>
  </si>
  <si>
    <t>游离甲状腺素测定试剂盒（化学发光微粒子免疫检测法）</t>
  </si>
  <si>
    <t>4×500 测试/盒、1×100 测试/盒、1×500 测试/盒</t>
  </si>
  <si>
    <t>游离三碘甲状腺原氨酸测定试剂盒（化学发光微粒子免疫检测法）</t>
  </si>
  <si>
    <t>总三碘甲状腺原氨酸测定试剂盒（化学发光微粒子免疫检测法）</t>
  </si>
  <si>
    <t>总甲状腺素测定试剂盒（化学发光微粒子免疫检测法）</t>
  </si>
  <si>
    <t>促甲状腺激素测定试剂盒（化学发光微粒子免疫检测法）</t>
  </si>
  <si>
    <t>维生素B12测定试剂盒（化学发光微粒子免疫检测法）</t>
  </si>
  <si>
    <t>叶酸测定试剂盒（化学发光微粒子免疫检测法）</t>
  </si>
  <si>
    <t>B-型尿钠肽测定试剂盒(化学发光微粒子免疫检测法)</t>
  </si>
  <si>
    <t>高敏肌钙蛋白-I测定试剂盒(化学发光微粒子免疫检测法)</t>
  </si>
  <si>
    <t>ZLC（Z1）清洗液</t>
  </si>
  <si>
    <t>5L</t>
  </si>
  <si>
    <t>桶</t>
  </si>
  <si>
    <t>ZLC（Z2）清洗液</t>
  </si>
  <si>
    <t>非牛顿流体质控物</t>
  </si>
  <si>
    <t>100mL</t>
  </si>
  <si>
    <t>生化仪日立7600RLB碱性清洗液</t>
  </si>
  <si>
    <t>清洗液</t>
  </si>
  <si>
    <t>生化RLB碱性-清洗液（2L×2）</t>
  </si>
  <si>
    <t>箱</t>
  </si>
  <si>
    <t>生化仪日立7600RLW-清洗液</t>
  </si>
  <si>
    <t>生化RLW-清洗液（500ml）</t>
  </si>
  <si>
    <t>生化仪日立7600酸性清洗液</t>
  </si>
  <si>
    <t>生化RLB酸性-清洗液（500ml）</t>
  </si>
  <si>
    <t>血气测定试剂盒</t>
  </si>
  <si>
    <t>血气测定试剂盒（电极法）</t>
  </si>
  <si>
    <t>血细胞分析用稀释液 CELLPACK DST</t>
  </si>
  <si>
    <t>20L×1</t>
  </si>
  <si>
    <t>糖类抗原72-4测定试剂盒</t>
  </si>
  <si>
    <t>糖类抗原72-4测定试剂盒 (电化学发光法)Elecsys CA 72-4</t>
  </si>
  <si>
    <t>100测试/盒</t>
  </si>
  <si>
    <t>神经元特异性烯醇化酶测定试剂盒</t>
  </si>
  <si>
    <t>神经元特异性烯醇化酶测定试剂盒（电化学发光法）Elecsys NSE</t>
  </si>
  <si>
    <t>降钙素检测试剂盒</t>
  </si>
  <si>
    <t>降钙素检测试剂盒(电化学发光法)Elecsys Calcitonin</t>
  </si>
  <si>
    <t>抗缪勒管激素检测试剂盒</t>
  </si>
  <si>
    <t>抗缪勒管激素检测试剂盒(电化学发光法)Elecsys AMH Plus</t>
  </si>
  <si>
    <t>甲状腺球蛋白检测试剂盒</t>
  </si>
  <si>
    <t>甲状腺球蛋白检测试剂盒(电化学发光法)  Elecsys Tg II</t>
  </si>
  <si>
    <t>绒毛膜促性腺激素检测试剂盒</t>
  </si>
  <si>
    <t>绒毛膜促性腺激素检测试剂盒（电化学发光法）Elecsys HCG STAT</t>
  </si>
  <si>
    <t>β-胶原特殊序列检测试剂盒</t>
  </si>
  <si>
    <t>β-胶原特殊序列检测试剂盒（电化学发光法）Elecsys β-CrossLaps/serum</t>
  </si>
  <si>
    <t>骨钙素检测试剂盒</t>
  </si>
  <si>
    <t>骨钙素检测试剂盒(电化学发光法)  Elecsys N-MID Osteocalcin</t>
  </si>
  <si>
    <t>25-羟基维生素D测定试剂盒</t>
  </si>
  <si>
    <t>25-羟基维生素D检测试剂盒(电化学发光法) Elecsys  Vitamin D total</t>
  </si>
  <si>
    <t>总I型胶原氨基端延长肽检测试剂盒</t>
  </si>
  <si>
    <t>总I型胶原氨基端延长肽检测试剂盒(电化学发光法) Elecsys total PlNP</t>
  </si>
  <si>
    <t>免疫球蛋白E检测试剂盒</t>
  </si>
  <si>
    <t>免疫球蛋白E检测试剂盒（电化学发光法）Elecsys IgE Ⅱ</t>
  </si>
  <si>
    <t>大便常规稀释液</t>
  </si>
  <si>
    <t>10L/桶</t>
  </si>
  <si>
    <t>大便隐血(FOB)检测试剂盒(胶体金法)</t>
  </si>
  <si>
    <t>卡型，20人份/袋</t>
  </si>
  <si>
    <t>袋</t>
  </si>
  <si>
    <t>A群轮状病毒抗原检测试剂盒（胶体金法）</t>
  </si>
  <si>
    <t>A群轮状病毒抗原检测试剂盒(胶体金法)</t>
  </si>
  <si>
    <t>轮状病毒、腺病毒抗原检测试剂盒（胶体金法）</t>
  </si>
  <si>
    <t>采便杯</t>
  </si>
  <si>
    <t>标本收集杯</t>
  </si>
  <si>
    <t>1000个/箱</t>
  </si>
  <si>
    <t>D-二聚体测定试E-剂盒</t>
  </si>
  <si>
    <t>D-二聚体测定试剂盒(免疫比浊法)INNOVANCE D-Dimer</t>
  </si>
  <si>
    <t>b) 试剂:6×4.0mL;缓冲液:6×5.0mL;补充试剂:6×2.6mL;样本稀释液:6×5.0mL;校准品:2×1.0mL</t>
  </si>
  <si>
    <t>凝血酶原时间测定试剂盒</t>
  </si>
  <si>
    <t>凝血酶原时间测定试剂盒(凝固法) ThromborelS</t>
  </si>
  <si>
    <t>10*10ml</t>
  </si>
  <si>
    <t>纤维蛋白原测定试剂</t>
  </si>
  <si>
    <t>纤维蛋白原测定试剂(凝固法) Dade Thrombin Reagent</t>
  </si>
  <si>
    <t>10*5ml</t>
  </si>
  <si>
    <t>活化部分凝血活酶时间测定试剂盒</t>
  </si>
  <si>
    <t>活化部分凝血活酶时间测定试剂盒(凝固法) Dade Actin FSL Activated PTT Reagent</t>
  </si>
  <si>
    <t>凝血酶时间测定试剂盒</t>
  </si>
  <si>
    <t>凝血酶时间测定试剂盒(凝固法)Test Thrombin Reagent</t>
  </si>
  <si>
    <t>试剂:10*5mL</t>
  </si>
  <si>
    <t>缓冲液:1*50mL</t>
  </si>
  <si>
    <t>真菌药敏板            （微量肉汤稀释法）</t>
  </si>
  <si>
    <t>真菌药敏板</t>
  </si>
  <si>
    <t>10块/盒</t>
  </si>
  <si>
    <t>结核分枝杆菌药敏板    （微量肉汤稀释法）</t>
  </si>
  <si>
    <t>结核分枝杆菌药敏板</t>
  </si>
  <si>
    <t>快生长分枝杆菌药敏板（微量肉汤稀释法）</t>
  </si>
  <si>
    <t>快生长分枝杆菌药敏板</t>
  </si>
  <si>
    <t>念珠菌筛选显色培养基</t>
  </si>
  <si>
    <t>真菌培养基</t>
  </si>
  <si>
    <t>10个/包（7cm）</t>
  </si>
  <si>
    <t>丙型肝炎病毒(HCV)核酸定量测定试剂盒</t>
  </si>
  <si>
    <t>丙型肝炎病毒(HCV)核酸定量测定试剂盒（荧光PCR法）</t>
  </si>
  <si>
    <t>25人份/盒</t>
  </si>
  <si>
    <t>6项细胞因子检测试剂盒</t>
  </si>
  <si>
    <t>六项细胞因子检测试剂盒（流式荧光发光法）</t>
  </si>
  <si>
    <t>50人份/盒；100人份/盒</t>
  </si>
  <si>
    <t>艰难梭菌核酸（DNA）检测试剂盒（实时荧光PCR法）</t>
  </si>
  <si>
    <t>10人份/盒</t>
  </si>
  <si>
    <t>新型冠状病毒2019-nCoV</t>
  </si>
  <si>
    <t>新型冠状病毒2019-nCoV和甲型乙型流感病毒核酸检测试剂盒（荧光PCR法）</t>
  </si>
  <si>
    <t>规格B：24反应/盒</t>
  </si>
  <si>
    <t>甲型流感病毒核酸</t>
  </si>
  <si>
    <t>乙型流感病毒核酸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</si>
</sst>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/mmm\/yy;@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>
      <alignment vertical="center"/>
    </xf>
    <xf numFmtId="176" fontId="27" fillId="0" borderId="0"/>
    <xf numFmtId="176" fontId="28" fillId="0" borderId="0">
      <alignment vertical="center"/>
    </xf>
    <xf numFmtId="176" fontId="28" fillId="0" borderId="0"/>
    <xf numFmtId="176" fontId="27" fillId="0" borderId="0"/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License list" xfId="49"/>
    <cellStyle name="40% - 强调文字颜色 4 3 2 2 2 2" xfId="50"/>
    <cellStyle name="常规_CSD_2" xfId="51"/>
    <cellStyle name="常规_Sheet1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8"/>
  <sheetViews>
    <sheetView tabSelected="1" workbookViewId="0">
      <selection activeCell="I5" sqref="I5"/>
    </sheetView>
  </sheetViews>
  <sheetFormatPr defaultColWidth="9" defaultRowHeight="11.25"/>
  <cols>
    <col min="1" max="1" width="5" style="3" customWidth="1"/>
    <col min="2" max="2" width="5.375" style="3" customWidth="1"/>
    <col min="3" max="3" width="13.625" style="3" customWidth="1"/>
    <col min="4" max="4" width="18.625" style="3" customWidth="1"/>
    <col min="5" max="5" width="16.125" style="3" customWidth="1"/>
    <col min="6" max="6" width="5" style="3" customWidth="1"/>
    <col min="7" max="7" width="11.25" style="3" customWidth="1"/>
    <col min="8" max="8" width="21.25" style="3" customWidth="1"/>
    <col min="9" max="9" width="9" style="3"/>
    <col min="10" max="10" width="9.25" style="3"/>
    <col min="11" max="16384" width="9" style="3"/>
  </cols>
  <sheetData>
    <row r="1" s="1" customFormat="1" ht="37.5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1" customFormat="1" ht="24" customHeight="1" spans="1:10">
      <c r="A2" s="5">
        <v>1</v>
      </c>
      <c r="B2" s="6">
        <v>1</v>
      </c>
      <c r="C2" s="6" t="s">
        <v>10</v>
      </c>
      <c r="D2" s="6" t="s">
        <v>10</v>
      </c>
      <c r="E2" s="6" t="s">
        <v>11</v>
      </c>
      <c r="F2" s="6" t="s">
        <v>12</v>
      </c>
      <c r="G2" s="7">
        <v>2000</v>
      </c>
      <c r="H2" s="7"/>
      <c r="I2" s="7"/>
      <c r="J2" s="7"/>
    </row>
    <row r="3" s="1" customFormat="1" ht="24" customHeight="1" spans="1:10">
      <c r="A3" s="8">
        <v>2</v>
      </c>
      <c r="B3" s="6">
        <v>1</v>
      </c>
      <c r="C3" s="6" t="s">
        <v>13</v>
      </c>
      <c r="D3" s="6" t="s">
        <v>13</v>
      </c>
      <c r="E3" s="6" t="s">
        <v>14</v>
      </c>
      <c r="F3" s="6" t="s">
        <v>15</v>
      </c>
      <c r="G3" s="7">
        <v>30</v>
      </c>
      <c r="H3" s="7"/>
      <c r="I3" s="7"/>
      <c r="J3" s="7"/>
    </row>
    <row r="4" s="1" customFormat="1" ht="24" customHeight="1" spans="1:10">
      <c r="A4" s="9"/>
      <c r="B4" s="6">
        <v>2</v>
      </c>
      <c r="C4" s="6" t="s">
        <v>16</v>
      </c>
      <c r="D4" s="6" t="s">
        <v>16</v>
      </c>
      <c r="E4" s="6" t="s">
        <v>17</v>
      </c>
      <c r="F4" s="6" t="s">
        <v>15</v>
      </c>
      <c r="G4" s="7">
        <v>50</v>
      </c>
      <c r="H4" s="7"/>
      <c r="I4" s="7"/>
      <c r="J4" s="7"/>
    </row>
    <row r="5" s="1" customFormat="1" ht="45" customHeight="1" spans="1:10">
      <c r="A5" s="8">
        <v>3</v>
      </c>
      <c r="B5" s="6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7">
        <v>10</v>
      </c>
      <c r="H5" s="7"/>
      <c r="I5" s="7"/>
      <c r="J5" s="7"/>
    </row>
    <row r="6" s="1" customFormat="1" ht="43.5" customHeight="1" spans="1:10">
      <c r="A6" s="9"/>
      <c r="B6" s="6">
        <v>2</v>
      </c>
      <c r="C6" s="6" t="s">
        <v>22</v>
      </c>
      <c r="D6" s="6" t="s">
        <v>22</v>
      </c>
      <c r="E6" s="6" t="s">
        <v>23</v>
      </c>
      <c r="F6" s="6" t="s">
        <v>15</v>
      </c>
      <c r="G6" s="7">
        <v>10</v>
      </c>
      <c r="H6" s="7"/>
      <c r="I6" s="7"/>
      <c r="J6" s="7"/>
    </row>
    <row r="7" s="1" customFormat="1" ht="57.75" customHeight="1" spans="1:10">
      <c r="A7" s="5">
        <v>4</v>
      </c>
      <c r="B7" s="6">
        <v>1</v>
      </c>
      <c r="C7" s="6" t="s">
        <v>24</v>
      </c>
      <c r="D7" s="6" t="s">
        <v>25</v>
      </c>
      <c r="E7" s="6" t="s">
        <v>26</v>
      </c>
      <c r="F7" s="6" t="s">
        <v>27</v>
      </c>
      <c r="G7" s="7">
        <v>300</v>
      </c>
      <c r="H7" s="7"/>
      <c r="I7" s="7"/>
      <c r="J7" s="7"/>
    </row>
    <row r="8" s="1" customFormat="1" ht="55.5" customHeight="1" spans="1:10">
      <c r="A8" s="8">
        <v>5</v>
      </c>
      <c r="B8" s="6">
        <v>1</v>
      </c>
      <c r="C8" s="6" t="s">
        <v>28</v>
      </c>
      <c r="D8" s="6" t="s">
        <v>29</v>
      </c>
      <c r="E8" s="6" t="s">
        <v>30</v>
      </c>
      <c r="F8" s="6" t="s">
        <v>27</v>
      </c>
      <c r="G8" s="7">
        <v>200</v>
      </c>
      <c r="H8" s="7"/>
      <c r="I8" s="7"/>
      <c r="J8" s="7"/>
    </row>
    <row r="9" s="1" customFormat="1" ht="41.25" customHeight="1" spans="1:10">
      <c r="A9" s="10"/>
      <c r="B9" s="6">
        <v>2</v>
      </c>
      <c r="C9" s="6" t="s">
        <v>31</v>
      </c>
      <c r="D9" s="6" t="s">
        <v>32</v>
      </c>
      <c r="E9" s="6" t="s">
        <v>33</v>
      </c>
      <c r="F9" s="6" t="s">
        <v>34</v>
      </c>
      <c r="G9" s="7">
        <v>250</v>
      </c>
      <c r="H9" s="7"/>
      <c r="I9" s="7"/>
      <c r="J9" s="7"/>
    </row>
    <row r="10" s="1" customFormat="1" ht="42" customHeight="1" spans="1:10">
      <c r="A10" s="10"/>
      <c r="B10" s="6">
        <v>3</v>
      </c>
      <c r="C10" s="6" t="s">
        <v>35</v>
      </c>
      <c r="D10" s="6" t="s">
        <v>36</v>
      </c>
      <c r="E10" s="6" t="s">
        <v>33</v>
      </c>
      <c r="F10" s="6" t="s">
        <v>34</v>
      </c>
      <c r="G10" s="7">
        <f>250*3</f>
        <v>750</v>
      </c>
      <c r="H10" s="7"/>
      <c r="I10" s="7"/>
      <c r="J10" s="7"/>
    </row>
    <row r="11" s="1" customFormat="1" ht="41.25" customHeight="1" spans="1:10">
      <c r="A11" s="10"/>
      <c r="B11" s="6">
        <v>4</v>
      </c>
      <c r="C11" s="6" t="s">
        <v>37</v>
      </c>
      <c r="D11" s="6" t="s">
        <v>32</v>
      </c>
      <c r="E11" s="6" t="s">
        <v>33</v>
      </c>
      <c r="F11" s="6" t="s">
        <v>34</v>
      </c>
      <c r="G11" s="7">
        <v>250</v>
      </c>
      <c r="H11" s="7"/>
      <c r="I11" s="7"/>
      <c r="J11" s="7"/>
    </row>
    <row r="12" s="1" customFormat="1" ht="41.25" customHeight="1" spans="1:10">
      <c r="A12" s="10"/>
      <c r="B12" s="6">
        <v>5</v>
      </c>
      <c r="C12" s="6" t="s">
        <v>38</v>
      </c>
      <c r="D12" s="6" t="s">
        <v>32</v>
      </c>
      <c r="E12" s="6" t="s">
        <v>33</v>
      </c>
      <c r="F12" s="6" t="s">
        <v>34</v>
      </c>
      <c r="G12" s="7">
        <v>250</v>
      </c>
      <c r="H12" s="7"/>
      <c r="I12" s="7"/>
      <c r="J12" s="7"/>
    </row>
    <row r="13" s="1" customFormat="1" ht="42" customHeight="1" spans="1:10">
      <c r="A13" s="10"/>
      <c r="B13" s="6">
        <v>6</v>
      </c>
      <c r="C13" s="6" t="s">
        <v>39</v>
      </c>
      <c r="D13" s="6" t="s">
        <v>40</v>
      </c>
      <c r="E13" s="6" t="s">
        <v>41</v>
      </c>
      <c r="F13" s="6" t="s">
        <v>42</v>
      </c>
      <c r="G13" s="7">
        <v>1000</v>
      </c>
      <c r="H13" s="7"/>
      <c r="I13" s="7"/>
      <c r="J13" s="7"/>
    </row>
    <row r="14" s="1" customFormat="1" ht="41.25" customHeight="1" spans="1:10">
      <c r="A14" s="10"/>
      <c r="B14" s="6">
        <v>7</v>
      </c>
      <c r="C14" s="6" t="s">
        <v>43</v>
      </c>
      <c r="D14" s="6" t="s">
        <v>44</v>
      </c>
      <c r="E14" s="6" t="s">
        <v>41</v>
      </c>
      <c r="F14" s="6" t="s">
        <v>42</v>
      </c>
      <c r="G14" s="7">
        <v>1000</v>
      </c>
      <c r="H14" s="7"/>
      <c r="I14" s="7"/>
      <c r="J14" s="7"/>
    </row>
    <row r="15" s="1" customFormat="1" ht="24" customHeight="1" spans="1:10">
      <c r="A15" s="10"/>
      <c r="B15" s="6">
        <v>8</v>
      </c>
      <c r="C15" s="6" t="s">
        <v>45</v>
      </c>
      <c r="D15" s="6" t="s">
        <v>46</v>
      </c>
      <c r="E15" s="6" t="s">
        <v>47</v>
      </c>
      <c r="F15" s="6" t="s">
        <v>48</v>
      </c>
      <c r="G15" s="7">
        <v>100</v>
      </c>
      <c r="H15" s="7"/>
      <c r="I15" s="7"/>
      <c r="J15" s="7"/>
    </row>
    <row r="16" s="1" customFormat="1" ht="41.25" customHeight="1" spans="1:10">
      <c r="A16" s="10"/>
      <c r="B16" s="6">
        <v>9</v>
      </c>
      <c r="C16" s="6" t="s">
        <v>49</v>
      </c>
      <c r="D16" s="6" t="s">
        <v>50</v>
      </c>
      <c r="E16" s="6" t="s">
        <v>51</v>
      </c>
      <c r="F16" s="6" t="s">
        <v>48</v>
      </c>
      <c r="G16" s="7">
        <v>100</v>
      </c>
      <c r="H16" s="7"/>
      <c r="I16" s="7"/>
      <c r="J16" s="7"/>
    </row>
    <row r="17" s="1" customFormat="1" ht="41.25" customHeight="1" spans="1:10">
      <c r="A17" s="10"/>
      <c r="B17" s="6">
        <v>10</v>
      </c>
      <c r="C17" s="6" t="s">
        <v>52</v>
      </c>
      <c r="D17" s="6" t="s">
        <v>53</v>
      </c>
      <c r="E17" s="6" t="s">
        <v>54</v>
      </c>
      <c r="F17" s="6" t="s">
        <v>27</v>
      </c>
      <c r="G17" s="7">
        <v>20</v>
      </c>
      <c r="H17" s="7"/>
      <c r="I17" s="7"/>
      <c r="J17" s="7"/>
    </row>
    <row r="18" s="1" customFormat="1" ht="24" customHeight="1" spans="1:10">
      <c r="A18" s="10"/>
      <c r="B18" s="6">
        <v>11</v>
      </c>
      <c r="C18" s="6" t="s">
        <v>55</v>
      </c>
      <c r="D18" s="6" t="s">
        <v>55</v>
      </c>
      <c r="E18" s="6" t="s">
        <v>33</v>
      </c>
      <c r="F18" s="6" t="s">
        <v>34</v>
      </c>
      <c r="G18" s="7">
        <f>15*250</f>
        <v>3750</v>
      </c>
      <c r="H18" s="7"/>
      <c r="I18" s="7"/>
      <c r="J18" s="7"/>
    </row>
    <row r="19" s="1" customFormat="1" ht="24" customHeight="1" spans="1:10">
      <c r="A19" s="10"/>
      <c r="B19" s="6">
        <v>12</v>
      </c>
      <c r="C19" s="6" t="s">
        <v>56</v>
      </c>
      <c r="D19" s="6" t="s">
        <v>57</v>
      </c>
      <c r="E19" s="6" t="s">
        <v>58</v>
      </c>
      <c r="F19" s="6" t="s">
        <v>21</v>
      </c>
      <c r="G19" s="7">
        <v>10</v>
      </c>
      <c r="H19" s="7"/>
      <c r="I19" s="7"/>
      <c r="J19" s="7"/>
    </row>
    <row r="20" s="1" customFormat="1" ht="41.25" customHeight="1" spans="1:10">
      <c r="A20" s="10"/>
      <c r="B20" s="6">
        <v>13</v>
      </c>
      <c r="C20" s="6" t="s">
        <v>59</v>
      </c>
      <c r="D20" s="6" t="s">
        <v>32</v>
      </c>
      <c r="E20" s="6" t="s">
        <v>33</v>
      </c>
      <c r="F20" s="6" t="s">
        <v>34</v>
      </c>
      <c r="G20" s="7">
        <f>10*250</f>
        <v>2500</v>
      </c>
      <c r="H20" s="7"/>
      <c r="I20" s="7"/>
      <c r="J20" s="7"/>
    </row>
    <row r="21" s="1" customFormat="1" ht="24" customHeight="1" spans="1:10">
      <c r="A21" s="10"/>
      <c r="B21" s="6">
        <v>14</v>
      </c>
      <c r="C21" s="6" t="s">
        <v>60</v>
      </c>
      <c r="D21" s="6" t="s">
        <v>60</v>
      </c>
      <c r="E21" s="6" t="s">
        <v>33</v>
      </c>
      <c r="F21" s="6" t="s">
        <v>34</v>
      </c>
      <c r="G21" s="7">
        <f t="shared" ref="G21:G26" si="0">2*250</f>
        <v>500</v>
      </c>
      <c r="H21" s="7"/>
      <c r="I21" s="7"/>
      <c r="J21" s="7"/>
    </row>
    <row r="22" s="1" customFormat="1" ht="24" customHeight="1" spans="1:10">
      <c r="A22" s="10"/>
      <c r="B22" s="6">
        <v>15</v>
      </c>
      <c r="C22" s="6" t="s">
        <v>61</v>
      </c>
      <c r="D22" s="6" t="s">
        <v>36</v>
      </c>
      <c r="E22" s="6" t="s">
        <v>33</v>
      </c>
      <c r="F22" s="6" t="s">
        <v>34</v>
      </c>
      <c r="G22" s="7">
        <f t="shared" si="0"/>
        <v>500</v>
      </c>
      <c r="H22" s="7"/>
      <c r="I22" s="7"/>
      <c r="J22" s="7"/>
    </row>
    <row r="23" s="1" customFormat="1" ht="24" customHeight="1" spans="1:10">
      <c r="A23" s="10"/>
      <c r="B23" s="6">
        <v>16</v>
      </c>
      <c r="C23" s="6" t="s">
        <v>62</v>
      </c>
      <c r="D23" s="6" t="s">
        <v>36</v>
      </c>
      <c r="E23" s="6" t="s">
        <v>33</v>
      </c>
      <c r="F23" s="6" t="s">
        <v>34</v>
      </c>
      <c r="G23" s="7">
        <f t="shared" si="0"/>
        <v>500</v>
      </c>
      <c r="H23" s="7"/>
      <c r="I23" s="7"/>
      <c r="J23" s="7"/>
    </row>
    <row r="24" s="1" customFormat="1" ht="24" customHeight="1" spans="1:10">
      <c r="A24" s="10"/>
      <c r="B24" s="6">
        <v>17</v>
      </c>
      <c r="C24" s="6" t="s">
        <v>63</v>
      </c>
      <c r="D24" s="6" t="s">
        <v>36</v>
      </c>
      <c r="E24" s="6" t="s">
        <v>33</v>
      </c>
      <c r="F24" s="6" t="s">
        <v>34</v>
      </c>
      <c r="G24" s="7">
        <f t="shared" si="0"/>
        <v>500</v>
      </c>
      <c r="H24" s="7"/>
      <c r="I24" s="7"/>
      <c r="J24" s="7"/>
    </row>
    <row r="25" s="1" customFormat="1" ht="24" customHeight="1" spans="1:10">
      <c r="A25" s="10"/>
      <c r="B25" s="6">
        <v>18</v>
      </c>
      <c r="C25" s="6" t="s">
        <v>64</v>
      </c>
      <c r="D25" s="6" t="s">
        <v>65</v>
      </c>
      <c r="E25" s="6" t="s">
        <v>66</v>
      </c>
      <c r="F25" s="6" t="s">
        <v>27</v>
      </c>
      <c r="G25" s="7">
        <f t="shared" si="0"/>
        <v>500</v>
      </c>
      <c r="H25" s="7"/>
      <c r="I25" s="7"/>
      <c r="J25" s="7"/>
    </row>
    <row r="26" s="1" customFormat="1" ht="24" customHeight="1" spans="1:10">
      <c r="A26" s="9"/>
      <c r="B26" s="6">
        <v>19</v>
      </c>
      <c r="C26" s="6" t="s">
        <v>67</v>
      </c>
      <c r="D26" s="6" t="s">
        <v>32</v>
      </c>
      <c r="E26" s="6" t="s">
        <v>33</v>
      </c>
      <c r="F26" s="6" t="s">
        <v>34</v>
      </c>
      <c r="G26" s="7">
        <f t="shared" si="0"/>
        <v>500</v>
      </c>
      <c r="H26" s="7"/>
      <c r="I26" s="7"/>
      <c r="J26" s="7"/>
    </row>
    <row r="27" s="1" customFormat="1" ht="24" customHeight="1" spans="1:10">
      <c r="A27" s="8">
        <v>6</v>
      </c>
      <c r="B27" s="6">
        <v>1</v>
      </c>
      <c r="C27" s="6" t="s">
        <v>68</v>
      </c>
      <c r="D27" s="6" t="s">
        <v>69</v>
      </c>
      <c r="E27" s="6" t="s">
        <v>70</v>
      </c>
      <c r="F27" s="6" t="s">
        <v>71</v>
      </c>
      <c r="G27" s="7">
        <v>50</v>
      </c>
      <c r="H27" s="7"/>
      <c r="I27" s="7"/>
      <c r="J27" s="7"/>
    </row>
    <row r="28" s="1" customFormat="1" ht="24" customHeight="1" spans="1:10">
      <c r="A28" s="10"/>
      <c r="B28" s="6">
        <v>2</v>
      </c>
      <c r="C28" s="6" t="s">
        <v>72</v>
      </c>
      <c r="D28" s="6" t="s">
        <v>73</v>
      </c>
      <c r="E28" s="6" t="s">
        <v>70</v>
      </c>
      <c r="F28" s="6" t="s">
        <v>71</v>
      </c>
      <c r="G28" s="7">
        <v>100</v>
      </c>
      <c r="H28" s="7"/>
      <c r="I28" s="7"/>
      <c r="J28" s="7"/>
    </row>
    <row r="29" s="1" customFormat="1" ht="24" customHeight="1" spans="1:10">
      <c r="A29" s="10"/>
      <c r="B29" s="6">
        <v>3</v>
      </c>
      <c r="C29" s="6" t="s">
        <v>74</v>
      </c>
      <c r="D29" s="6" t="s">
        <v>75</v>
      </c>
      <c r="E29" s="6" t="s">
        <v>70</v>
      </c>
      <c r="F29" s="6" t="s">
        <v>71</v>
      </c>
      <c r="G29" s="7">
        <v>100</v>
      </c>
      <c r="H29" s="7"/>
      <c r="I29" s="7"/>
      <c r="J29" s="7"/>
    </row>
    <row r="30" s="1" customFormat="1" ht="24" customHeight="1" spans="1:10">
      <c r="A30" s="10"/>
      <c r="B30" s="6">
        <v>4</v>
      </c>
      <c r="C30" s="6" t="s">
        <v>76</v>
      </c>
      <c r="D30" s="6" t="s">
        <v>77</v>
      </c>
      <c r="E30" s="6" t="s">
        <v>70</v>
      </c>
      <c r="F30" s="6" t="s">
        <v>71</v>
      </c>
      <c r="G30" s="7">
        <v>100</v>
      </c>
      <c r="H30" s="7"/>
      <c r="I30" s="7"/>
      <c r="J30" s="7"/>
    </row>
    <row r="31" s="1" customFormat="1" ht="24" customHeight="1" spans="1:10">
      <c r="A31" s="10"/>
      <c r="B31" s="6">
        <v>5</v>
      </c>
      <c r="C31" s="6" t="s">
        <v>78</v>
      </c>
      <c r="D31" s="6" t="s">
        <v>79</v>
      </c>
      <c r="E31" s="6" t="s">
        <v>70</v>
      </c>
      <c r="F31" s="6" t="s">
        <v>71</v>
      </c>
      <c r="G31" s="7">
        <v>50</v>
      </c>
      <c r="H31" s="7"/>
      <c r="I31" s="7"/>
      <c r="J31" s="7"/>
    </row>
    <row r="32" s="1" customFormat="1" ht="24" customHeight="1" spans="1:10">
      <c r="A32" s="10"/>
      <c r="B32" s="6">
        <v>6</v>
      </c>
      <c r="C32" s="6" t="s">
        <v>80</v>
      </c>
      <c r="D32" s="6" t="s">
        <v>81</v>
      </c>
      <c r="E32" s="6" t="s">
        <v>70</v>
      </c>
      <c r="F32" s="6" t="s">
        <v>71</v>
      </c>
      <c r="G32" s="7">
        <v>100</v>
      </c>
      <c r="H32" s="7"/>
      <c r="I32" s="7"/>
      <c r="J32" s="7"/>
    </row>
    <row r="33" s="1" customFormat="1" ht="24" customHeight="1" spans="1:10">
      <c r="A33" s="10"/>
      <c r="B33" s="6">
        <v>7</v>
      </c>
      <c r="C33" s="6" t="s">
        <v>82</v>
      </c>
      <c r="D33" s="6" t="s">
        <v>83</v>
      </c>
      <c r="E33" s="6" t="s">
        <v>70</v>
      </c>
      <c r="F33" s="6" t="s">
        <v>71</v>
      </c>
      <c r="G33" s="7">
        <v>50</v>
      </c>
      <c r="H33" s="7"/>
      <c r="I33" s="7"/>
      <c r="J33" s="7"/>
    </row>
    <row r="34" s="1" customFormat="1" ht="24" customHeight="1" spans="1:10">
      <c r="A34" s="10"/>
      <c r="B34" s="6">
        <v>8</v>
      </c>
      <c r="C34" s="6" t="s">
        <v>84</v>
      </c>
      <c r="D34" s="6" t="s">
        <v>85</v>
      </c>
      <c r="E34" s="6" t="s">
        <v>70</v>
      </c>
      <c r="F34" s="6" t="s">
        <v>71</v>
      </c>
      <c r="G34" s="7">
        <f>15*50</f>
        <v>750</v>
      </c>
      <c r="H34" s="7"/>
      <c r="I34" s="7"/>
      <c r="J34" s="7"/>
    </row>
    <row r="35" s="1" customFormat="1" ht="24" customHeight="1" spans="1:10">
      <c r="A35" s="10"/>
      <c r="B35" s="6">
        <v>9</v>
      </c>
      <c r="C35" s="6" t="s">
        <v>86</v>
      </c>
      <c r="D35" s="6" t="s">
        <v>87</v>
      </c>
      <c r="E35" s="6" t="s">
        <v>70</v>
      </c>
      <c r="F35" s="6" t="s">
        <v>71</v>
      </c>
      <c r="G35" s="7">
        <f>25*50</f>
        <v>1250</v>
      </c>
      <c r="H35" s="7"/>
      <c r="I35" s="7"/>
      <c r="J35" s="7"/>
    </row>
    <row r="36" s="1" customFormat="1" ht="24" customHeight="1" spans="1:10">
      <c r="A36" s="10"/>
      <c r="B36" s="6">
        <v>10</v>
      </c>
      <c r="C36" s="6" t="s">
        <v>88</v>
      </c>
      <c r="D36" s="6" t="s">
        <v>89</v>
      </c>
      <c r="E36" s="6" t="s">
        <v>70</v>
      </c>
      <c r="F36" s="6" t="s">
        <v>71</v>
      </c>
      <c r="G36" s="7">
        <v>100</v>
      </c>
      <c r="H36" s="7"/>
      <c r="I36" s="7"/>
      <c r="J36" s="7"/>
    </row>
    <row r="37" s="1" customFormat="1" ht="24" customHeight="1" spans="1:10">
      <c r="A37" s="10"/>
      <c r="B37" s="6">
        <v>11</v>
      </c>
      <c r="C37" s="6" t="s">
        <v>90</v>
      </c>
      <c r="D37" s="6" t="s">
        <v>91</v>
      </c>
      <c r="E37" s="6" t="s">
        <v>70</v>
      </c>
      <c r="F37" s="6" t="s">
        <v>71</v>
      </c>
      <c r="G37" s="7">
        <v>100</v>
      </c>
      <c r="H37" s="7"/>
      <c r="I37" s="7"/>
      <c r="J37" s="7"/>
    </row>
    <row r="38" s="1" customFormat="1" ht="24" customHeight="1" spans="1:10">
      <c r="A38" s="10"/>
      <c r="B38" s="6">
        <v>12</v>
      </c>
      <c r="C38" s="6" t="s">
        <v>92</v>
      </c>
      <c r="D38" s="6" t="s">
        <v>93</v>
      </c>
      <c r="E38" s="6" t="s">
        <v>70</v>
      </c>
      <c r="F38" s="6" t="s">
        <v>71</v>
      </c>
      <c r="G38" s="7">
        <v>50</v>
      </c>
      <c r="H38" s="7"/>
      <c r="I38" s="7"/>
      <c r="J38" s="7"/>
    </row>
    <row r="39" s="1" customFormat="1" ht="24" customHeight="1" spans="1:10">
      <c r="A39" s="10"/>
      <c r="B39" s="6">
        <v>13</v>
      </c>
      <c r="C39" s="6" t="s">
        <v>94</v>
      </c>
      <c r="D39" s="6" t="s">
        <v>95</v>
      </c>
      <c r="E39" s="6" t="s">
        <v>70</v>
      </c>
      <c r="F39" s="6" t="s">
        <v>71</v>
      </c>
      <c r="G39" s="7">
        <f>10*50</f>
        <v>500</v>
      </c>
      <c r="H39" s="7"/>
      <c r="I39" s="7"/>
      <c r="J39" s="7"/>
    </row>
    <row r="40" s="1" customFormat="1" ht="24" customHeight="1" spans="1:10">
      <c r="A40" s="10"/>
      <c r="B40" s="6">
        <v>14</v>
      </c>
      <c r="C40" s="6" t="s">
        <v>96</v>
      </c>
      <c r="D40" s="6" t="s">
        <v>97</v>
      </c>
      <c r="E40" s="6" t="s">
        <v>23</v>
      </c>
      <c r="F40" s="6" t="s">
        <v>71</v>
      </c>
      <c r="G40" s="7">
        <f>10*50</f>
        <v>500</v>
      </c>
      <c r="H40" s="7"/>
      <c r="I40" s="7"/>
      <c r="J40" s="7"/>
    </row>
    <row r="41" s="1" customFormat="1" ht="24" customHeight="1" spans="1:10">
      <c r="A41" s="10"/>
      <c r="B41" s="6">
        <v>15</v>
      </c>
      <c r="C41" s="6" t="s">
        <v>98</v>
      </c>
      <c r="D41" s="6" t="s">
        <v>99</v>
      </c>
      <c r="E41" s="6" t="s">
        <v>100</v>
      </c>
      <c r="F41" s="6" t="s">
        <v>71</v>
      </c>
      <c r="G41" s="7">
        <f>5*60</f>
        <v>300</v>
      </c>
      <c r="H41" s="7"/>
      <c r="I41" s="7"/>
      <c r="J41" s="7"/>
    </row>
    <row r="42" s="1" customFormat="1" ht="24" customHeight="1" spans="1:10">
      <c r="A42" s="10"/>
      <c r="B42" s="6">
        <v>16</v>
      </c>
      <c r="C42" s="6" t="s">
        <v>101</v>
      </c>
      <c r="D42" s="6" t="s">
        <v>102</v>
      </c>
      <c r="E42" s="6" t="s">
        <v>103</v>
      </c>
      <c r="F42" s="6" t="s">
        <v>71</v>
      </c>
      <c r="G42" s="7">
        <v>200</v>
      </c>
      <c r="H42" s="7"/>
      <c r="I42" s="7"/>
      <c r="J42" s="7"/>
    </row>
    <row r="43" s="1" customFormat="1" ht="24" customHeight="1" spans="1:10">
      <c r="A43" s="10"/>
      <c r="B43" s="6">
        <v>17</v>
      </c>
      <c r="C43" s="6" t="s">
        <v>104</v>
      </c>
      <c r="D43" s="6" t="s">
        <v>105</v>
      </c>
      <c r="E43" s="6" t="s">
        <v>23</v>
      </c>
      <c r="F43" s="6" t="s">
        <v>71</v>
      </c>
      <c r="G43" s="7">
        <v>100</v>
      </c>
      <c r="H43" s="7"/>
      <c r="I43" s="7"/>
      <c r="J43" s="7"/>
    </row>
    <row r="44" s="1" customFormat="1" ht="24" customHeight="1" spans="1:10">
      <c r="A44" s="10"/>
      <c r="B44" s="6">
        <v>18</v>
      </c>
      <c r="C44" s="6" t="s">
        <v>106</v>
      </c>
      <c r="D44" s="6" t="s">
        <v>91</v>
      </c>
      <c r="E44" s="6" t="s">
        <v>70</v>
      </c>
      <c r="F44" s="6" t="s">
        <v>71</v>
      </c>
      <c r="G44" s="7">
        <v>50</v>
      </c>
      <c r="H44" s="7"/>
      <c r="I44" s="7"/>
      <c r="J44" s="7"/>
    </row>
    <row r="45" s="1" customFormat="1" ht="24" customHeight="1" spans="1:10">
      <c r="A45" s="10"/>
      <c r="B45" s="6">
        <v>19</v>
      </c>
      <c r="C45" s="6" t="s">
        <v>107</v>
      </c>
      <c r="D45" s="6" t="s">
        <v>108</v>
      </c>
      <c r="E45" s="6" t="s">
        <v>70</v>
      </c>
      <c r="F45" s="6" t="s">
        <v>71</v>
      </c>
      <c r="G45" s="7">
        <f>8*50</f>
        <v>400</v>
      </c>
      <c r="H45" s="7"/>
      <c r="I45" s="7"/>
      <c r="J45" s="7"/>
    </row>
    <row r="46" s="2" customFormat="1" ht="34" customHeight="1" spans="1:10">
      <c r="A46" s="9"/>
      <c r="B46" s="11">
        <v>20</v>
      </c>
      <c r="C46" s="11" t="s">
        <v>109</v>
      </c>
      <c r="D46" s="11" t="s">
        <v>110</v>
      </c>
      <c r="E46" s="11" t="s">
        <v>23</v>
      </c>
      <c r="F46" s="11" t="s">
        <v>71</v>
      </c>
      <c r="G46" s="12">
        <v>100</v>
      </c>
      <c r="H46" s="12"/>
      <c r="I46" s="12"/>
      <c r="J46" s="12"/>
    </row>
    <row r="47" s="1" customFormat="1" ht="24" customHeight="1" spans="1:10">
      <c r="A47" s="8">
        <v>7</v>
      </c>
      <c r="B47" s="6">
        <v>1</v>
      </c>
      <c r="C47" s="6" t="s">
        <v>111</v>
      </c>
      <c r="D47" s="6" t="s">
        <v>112</v>
      </c>
      <c r="E47" s="6" t="s">
        <v>113</v>
      </c>
      <c r="F47" s="6" t="s">
        <v>114</v>
      </c>
      <c r="G47" s="7">
        <v>1</v>
      </c>
      <c r="H47" s="7"/>
      <c r="I47" s="7"/>
      <c r="J47" s="7"/>
    </row>
    <row r="48" s="1" customFormat="1" ht="24" customHeight="1" spans="1:10">
      <c r="A48" s="10"/>
      <c r="B48" s="6">
        <v>2</v>
      </c>
      <c r="C48" s="6" t="s">
        <v>115</v>
      </c>
      <c r="D48" s="6" t="s">
        <v>112</v>
      </c>
      <c r="E48" s="6" t="s">
        <v>113</v>
      </c>
      <c r="F48" s="6" t="s">
        <v>114</v>
      </c>
      <c r="G48" s="7">
        <v>32</v>
      </c>
      <c r="H48" s="7"/>
      <c r="I48" s="7"/>
      <c r="J48" s="7"/>
    </row>
    <row r="49" s="1" customFormat="1" ht="24" customHeight="1" spans="1:10">
      <c r="A49" s="10"/>
      <c r="B49" s="6">
        <v>3</v>
      </c>
      <c r="C49" s="6" t="s">
        <v>116</v>
      </c>
      <c r="D49" s="6" t="s">
        <v>117</v>
      </c>
      <c r="E49" s="6" t="s">
        <v>113</v>
      </c>
      <c r="F49" s="6" t="s">
        <v>114</v>
      </c>
      <c r="G49" s="7">
        <v>1</v>
      </c>
      <c r="H49" s="7"/>
      <c r="I49" s="7"/>
      <c r="J49" s="7"/>
    </row>
    <row r="50" s="1" customFormat="1" ht="24" customHeight="1" spans="1:10">
      <c r="A50" s="10"/>
      <c r="B50" s="6">
        <v>4</v>
      </c>
      <c r="C50" s="6" t="s">
        <v>118</v>
      </c>
      <c r="D50" s="6" t="s">
        <v>119</v>
      </c>
      <c r="E50" s="6" t="s">
        <v>113</v>
      </c>
      <c r="F50" s="6" t="s">
        <v>114</v>
      </c>
      <c r="G50" s="7">
        <v>32</v>
      </c>
      <c r="H50" s="7"/>
      <c r="I50" s="7"/>
      <c r="J50" s="7"/>
    </row>
    <row r="51" s="1" customFormat="1" ht="24" customHeight="1" spans="1:10">
      <c r="A51" s="10"/>
      <c r="B51" s="6">
        <v>5</v>
      </c>
      <c r="C51" s="6" t="s">
        <v>120</v>
      </c>
      <c r="D51" s="6" t="s">
        <v>117</v>
      </c>
      <c r="E51" s="6" t="s">
        <v>113</v>
      </c>
      <c r="F51" s="6" t="s">
        <v>114</v>
      </c>
      <c r="G51" s="7">
        <v>1</v>
      </c>
      <c r="H51" s="7"/>
      <c r="I51" s="7"/>
      <c r="J51" s="7"/>
    </row>
    <row r="52" s="1" customFormat="1" ht="24" customHeight="1" spans="1:10">
      <c r="A52" s="10"/>
      <c r="B52" s="6">
        <v>6</v>
      </c>
      <c r="C52" s="6" t="s">
        <v>121</v>
      </c>
      <c r="D52" s="6" t="s">
        <v>112</v>
      </c>
      <c r="E52" s="6" t="s">
        <v>113</v>
      </c>
      <c r="F52" s="6" t="s">
        <v>114</v>
      </c>
      <c r="G52" s="7">
        <v>1</v>
      </c>
      <c r="H52" s="7"/>
      <c r="I52" s="7"/>
      <c r="J52" s="7"/>
    </row>
    <row r="53" s="1" customFormat="1" ht="24" customHeight="1" spans="1:10">
      <c r="A53" s="9"/>
      <c r="B53" s="6">
        <v>7</v>
      </c>
      <c r="C53" s="6" t="s">
        <v>122</v>
      </c>
      <c r="D53" s="6" t="s">
        <v>117</v>
      </c>
      <c r="E53" s="6" t="s">
        <v>113</v>
      </c>
      <c r="F53" s="6" t="s">
        <v>114</v>
      </c>
      <c r="G53" s="7">
        <v>500</v>
      </c>
      <c r="H53" s="7"/>
      <c r="I53" s="7"/>
      <c r="J53" s="7"/>
    </row>
    <row r="54" s="1" customFormat="1" ht="24" customHeight="1" spans="1:10">
      <c r="A54" s="8">
        <v>8</v>
      </c>
      <c r="B54" s="6">
        <v>1</v>
      </c>
      <c r="C54" s="13" t="s">
        <v>123</v>
      </c>
      <c r="D54" s="13" t="s">
        <v>124</v>
      </c>
      <c r="E54" s="6" t="s">
        <v>125</v>
      </c>
      <c r="F54" s="13" t="s">
        <v>114</v>
      </c>
      <c r="G54" s="7">
        <f>3*20</f>
        <v>60</v>
      </c>
      <c r="H54" s="7"/>
      <c r="I54" s="7"/>
      <c r="J54" s="7"/>
    </row>
    <row r="55" s="1" customFormat="1" ht="24" customHeight="1" spans="1:10">
      <c r="A55" s="10"/>
      <c r="B55" s="6">
        <v>2</v>
      </c>
      <c r="C55" s="13" t="s">
        <v>126</v>
      </c>
      <c r="D55" s="13" t="s">
        <v>126</v>
      </c>
      <c r="E55" s="6" t="s">
        <v>127</v>
      </c>
      <c r="F55" s="13" t="s">
        <v>128</v>
      </c>
      <c r="G55" s="7">
        <v>20</v>
      </c>
      <c r="H55" s="7"/>
      <c r="I55" s="7"/>
      <c r="J55" s="7"/>
    </row>
    <row r="56" s="1" customFormat="1" ht="24" customHeight="1" spans="1:10">
      <c r="A56" s="10"/>
      <c r="B56" s="6">
        <v>3</v>
      </c>
      <c r="C56" s="13" t="s">
        <v>129</v>
      </c>
      <c r="D56" s="13" t="s">
        <v>129</v>
      </c>
      <c r="E56" s="6" t="s">
        <v>127</v>
      </c>
      <c r="F56" s="13" t="s">
        <v>128</v>
      </c>
      <c r="G56" s="7">
        <f>20*20</f>
        <v>400</v>
      </c>
      <c r="H56" s="7"/>
      <c r="I56" s="7"/>
      <c r="J56" s="7"/>
    </row>
    <row r="57" s="1" customFormat="1" ht="24" customHeight="1" spans="1:10">
      <c r="A57" s="10"/>
      <c r="B57" s="6">
        <v>4</v>
      </c>
      <c r="C57" s="13" t="s">
        <v>130</v>
      </c>
      <c r="D57" s="13" t="s">
        <v>130</v>
      </c>
      <c r="E57" s="6" t="s">
        <v>127</v>
      </c>
      <c r="F57" s="13" t="s">
        <v>128</v>
      </c>
      <c r="G57" s="7">
        <f>10*20</f>
        <v>200</v>
      </c>
      <c r="H57" s="7"/>
      <c r="I57" s="7"/>
      <c r="J57" s="7"/>
    </row>
    <row r="58" s="1" customFormat="1" ht="24" customHeight="1" spans="1:10">
      <c r="A58" s="10"/>
      <c r="B58" s="6">
        <v>5</v>
      </c>
      <c r="C58" s="13" t="s">
        <v>131</v>
      </c>
      <c r="D58" s="13" t="s">
        <v>132</v>
      </c>
      <c r="E58" s="6" t="s">
        <v>127</v>
      </c>
      <c r="F58" s="13" t="s">
        <v>128</v>
      </c>
      <c r="G58" s="7">
        <f>40*20</f>
        <v>800</v>
      </c>
      <c r="H58" s="7"/>
      <c r="I58" s="7"/>
      <c r="J58" s="7"/>
    </row>
    <row r="59" s="1" customFormat="1" ht="24" customHeight="1" spans="1:10">
      <c r="A59" s="10"/>
      <c r="B59" s="6">
        <v>6</v>
      </c>
      <c r="C59" s="13" t="s">
        <v>133</v>
      </c>
      <c r="D59" s="13" t="s">
        <v>134</v>
      </c>
      <c r="E59" s="6" t="s">
        <v>127</v>
      </c>
      <c r="F59" s="13" t="s">
        <v>128</v>
      </c>
      <c r="G59" s="7">
        <v>20</v>
      </c>
      <c r="H59" s="7"/>
      <c r="I59" s="7"/>
      <c r="J59" s="7"/>
    </row>
    <row r="60" s="1" customFormat="1" ht="24" customHeight="1" spans="1:10">
      <c r="A60" s="10"/>
      <c r="B60" s="6">
        <v>7</v>
      </c>
      <c r="C60" s="13" t="s">
        <v>135</v>
      </c>
      <c r="D60" s="13" t="s">
        <v>136</v>
      </c>
      <c r="E60" s="6" t="s">
        <v>127</v>
      </c>
      <c r="F60" s="13" t="s">
        <v>128</v>
      </c>
      <c r="G60" s="7">
        <v>20</v>
      </c>
      <c r="H60" s="7"/>
      <c r="I60" s="7"/>
      <c r="J60" s="7"/>
    </row>
    <row r="61" s="1" customFormat="1" ht="24" customHeight="1" spans="1:10">
      <c r="A61" s="9"/>
      <c r="B61" s="6">
        <v>8</v>
      </c>
      <c r="C61" s="13" t="s">
        <v>137</v>
      </c>
      <c r="D61" s="13" t="s">
        <v>138</v>
      </c>
      <c r="E61" s="6" t="s">
        <v>127</v>
      </c>
      <c r="F61" s="13" t="s">
        <v>128</v>
      </c>
      <c r="G61" s="7">
        <v>20</v>
      </c>
      <c r="H61" s="7"/>
      <c r="I61" s="7"/>
      <c r="J61" s="7"/>
    </row>
    <row r="62" s="1" customFormat="1" ht="24" customHeight="1" spans="1:10">
      <c r="A62" s="8">
        <v>9</v>
      </c>
      <c r="B62" s="13">
        <v>1</v>
      </c>
      <c r="C62" s="13" t="s">
        <v>139</v>
      </c>
      <c r="D62" s="13" t="s">
        <v>139</v>
      </c>
      <c r="E62" s="13" t="s">
        <v>140</v>
      </c>
      <c r="F62" s="13" t="s">
        <v>71</v>
      </c>
      <c r="G62" s="7">
        <f>45*500</f>
        <v>22500</v>
      </c>
      <c r="H62" s="7"/>
      <c r="I62" s="7"/>
      <c r="J62" s="7"/>
    </row>
    <row r="63" s="1" customFormat="1" ht="24" customHeight="1" spans="1:10">
      <c r="A63" s="10"/>
      <c r="B63" s="13">
        <v>2</v>
      </c>
      <c r="C63" s="13" t="s">
        <v>141</v>
      </c>
      <c r="D63" s="13" t="s">
        <v>141</v>
      </c>
      <c r="E63" s="13" t="s">
        <v>142</v>
      </c>
      <c r="F63" s="13" t="s">
        <v>71</v>
      </c>
      <c r="G63" s="7">
        <f>56*500</f>
        <v>28000</v>
      </c>
      <c r="H63" s="7"/>
      <c r="I63" s="7"/>
      <c r="J63" s="7"/>
    </row>
    <row r="64" s="1" customFormat="1" ht="24" customHeight="1" spans="1:10">
      <c r="A64" s="10"/>
      <c r="B64" s="13">
        <v>3</v>
      </c>
      <c r="C64" s="13" t="s">
        <v>143</v>
      </c>
      <c r="D64" s="13" t="s">
        <v>143</v>
      </c>
      <c r="E64" s="13" t="s">
        <v>140</v>
      </c>
      <c r="F64" s="13" t="s">
        <v>71</v>
      </c>
      <c r="G64" s="7">
        <f>67*500</f>
        <v>33500</v>
      </c>
      <c r="H64" s="7"/>
      <c r="I64" s="7"/>
      <c r="J64" s="7"/>
    </row>
    <row r="65" s="1" customFormat="1" ht="24" customHeight="1" spans="1:10">
      <c r="A65" s="10"/>
      <c r="B65" s="13">
        <v>4</v>
      </c>
      <c r="C65" s="13" t="s">
        <v>144</v>
      </c>
      <c r="D65" s="13" t="s">
        <v>144</v>
      </c>
      <c r="E65" s="13" t="s">
        <v>145</v>
      </c>
      <c r="F65" s="13" t="s">
        <v>71</v>
      </c>
      <c r="G65" s="7">
        <f>250*100</f>
        <v>25000</v>
      </c>
      <c r="H65" s="7"/>
      <c r="I65" s="7"/>
      <c r="J65" s="7"/>
    </row>
    <row r="66" s="1" customFormat="1" ht="24" customHeight="1" spans="1:10">
      <c r="A66" s="10"/>
      <c r="B66" s="13">
        <v>5</v>
      </c>
      <c r="C66" s="13" t="s">
        <v>146</v>
      </c>
      <c r="D66" s="13" t="s">
        <v>146</v>
      </c>
      <c r="E66" s="13" t="s">
        <v>147</v>
      </c>
      <c r="F66" s="13" t="s">
        <v>71</v>
      </c>
      <c r="G66" s="7">
        <f>14*500*4</f>
        <v>28000</v>
      </c>
      <c r="H66" s="7"/>
      <c r="I66" s="7"/>
      <c r="J66" s="7"/>
    </row>
    <row r="67" s="1" customFormat="1" ht="24" customHeight="1" spans="1:10">
      <c r="A67" s="10"/>
      <c r="B67" s="13">
        <v>6</v>
      </c>
      <c r="C67" s="13" t="s">
        <v>148</v>
      </c>
      <c r="D67" s="13" t="s">
        <v>148</v>
      </c>
      <c r="E67" s="13" t="s">
        <v>149</v>
      </c>
      <c r="F67" s="13" t="s">
        <v>71</v>
      </c>
      <c r="G67" s="7">
        <f>16*500*4</f>
        <v>32000</v>
      </c>
      <c r="H67" s="7"/>
      <c r="I67" s="7"/>
      <c r="J67" s="7"/>
    </row>
    <row r="68" s="1" customFormat="1" ht="24" customHeight="1" spans="1:10">
      <c r="A68" s="10"/>
      <c r="B68" s="13">
        <v>7</v>
      </c>
      <c r="C68" s="13" t="s">
        <v>150</v>
      </c>
      <c r="D68" s="13" t="s">
        <v>150</v>
      </c>
      <c r="E68" s="13" t="s">
        <v>149</v>
      </c>
      <c r="F68" s="13" t="s">
        <v>71</v>
      </c>
      <c r="G68" s="7">
        <f>23*4*500</f>
        <v>46000</v>
      </c>
      <c r="H68" s="7"/>
      <c r="I68" s="7"/>
      <c r="J68" s="7"/>
    </row>
    <row r="69" s="1" customFormat="1" ht="24" customHeight="1" spans="1:10">
      <c r="A69" s="10"/>
      <c r="B69" s="13">
        <v>8</v>
      </c>
      <c r="C69" s="13" t="s">
        <v>151</v>
      </c>
      <c r="D69" s="13" t="s">
        <v>151</v>
      </c>
      <c r="E69" s="13" t="s">
        <v>149</v>
      </c>
      <c r="F69" s="13" t="s">
        <v>71</v>
      </c>
      <c r="G69" s="7">
        <f>7*4*500</f>
        <v>14000</v>
      </c>
      <c r="H69" s="7"/>
      <c r="I69" s="7"/>
      <c r="J69" s="7"/>
    </row>
    <row r="70" s="1" customFormat="1" ht="24" customHeight="1" spans="1:10">
      <c r="A70" s="10"/>
      <c r="B70" s="13">
        <v>9</v>
      </c>
      <c r="C70" s="13" t="s">
        <v>152</v>
      </c>
      <c r="D70" s="13" t="s">
        <v>152</v>
      </c>
      <c r="E70" s="13" t="s">
        <v>153</v>
      </c>
      <c r="F70" s="13" t="s">
        <v>71</v>
      </c>
      <c r="G70" s="7">
        <f>240*100</f>
        <v>24000</v>
      </c>
      <c r="H70" s="7"/>
      <c r="I70" s="7"/>
      <c r="J70" s="7"/>
    </row>
    <row r="71" s="1" customFormat="1" ht="24" customHeight="1" spans="1:10">
      <c r="A71" s="10"/>
      <c r="B71" s="13">
        <v>10</v>
      </c>
      <c r="C71" s="13" t="s">
        <v>154</v>
      </c>
      <c r="D71" s="13" t="s">
        <v>154</v>
      </c>
      <c r="E71" s="13" t="s">
        <v>140</v>
      </c>
      <c r="F71" s="13" t="s">
        <v>71</v>
      </c>
      <c r="G71" s="7">
        <f>35*500</f>
        <v>17500</v>
      </c>
      <c r="H71" s="7"/>
      <c r="I71" s="7"/>
      <c r="J71" s="7"/>
    </row>
    <row r="72" s="1" customFormat="1" ht="24" customHeight="1" spans="1:10">
      <c r="A72" s="10"/>
      <c r="B72" s="13">
        <v>11</v>
      </c>
      <c r="C72" s="13" t="s">
        <v>155</v>
      </c>
      <c r="D72" s="13" t="s">
        <v>155</v>
      </c>
      <c r="E72" s="13" t="s">
        <v>145</v>
      </c>
      <c r="F72" s="13" t="s">
        <v>71</v>
      </c>
      <c r="G72" s="7">
        <f>6*100</f>
        <v>600</v>
      </c>
      <c r="H72" s="7"/>
      <c r="I72" s="7"/>
      <c r="J72" s="7"/>
    </row>
    <row r="73" s="1" customFormat="1" ht="24" customHeight="1" spans="1:10">
      <c r="A73" s="10"/>
      <c r="B73" s="13">
        <v>12</v>
      </c>
      <c r="C73" s="13" t="s">
        <v>156</v>
      </c>
      <c r="D73" s="13" t="s">
        <v>156</v>
      </c>
      <c r="E73" s="13" t="s">
        <v>157</v>
      </c>
      <c r="F73" s="13" t="s">
        <v>71</v>
      </c>
      <c r="G73" s="7">
        <f>100*190</f>
        <v>19000</v>
      </c>
      <c r="H73" s="7"/>
      <c r="I73" s="7"/>
      <c r="J73" s="7"/>
    </row>
    <row r="74" s="1" customFormat="1" ht="24" customHeight="1" spans="1:10">
      <c r="A74" s="10"/>
      <c r="B74" s="13">
        <v>13</v>
      </c>
      <c r="C74" s="13" t="s">
        <v>158</v>
      </c>
      <c r="D74" s="13" t="s">
        <v>158</v>
      </c>
      <c r="E74" s="13" t="s">
        <v>157</v>
      </c>
      <c r="F74" s="13" t="s">
        <v>71</v>
      </c>
      <c r="G74" s="7">
        <f>100*180</f>
        <v>18000</v>
      </c>
      <c r="H74" s="7"/>
      <c r="I74" s="7"/>
      <c r="J74" s="7"/>
    </row>
    <row r="75" s="1" customFormat="1" ht="24" customHeight="1" spans="1:10">
      <c r="A75" s="10"/>
      <c r="B75" s="13">
        <v>14</v>
      </c>
      <c r="C75" s="13" t="s">
        <v>159</v>
      </c>
      <c r="D75" s="13" t="s">
        <v>159</v>
      </c>
      <c r="E75" s="13" t="s">
        <v>160</v>
      </c>
      <c r="F75" s="13" t="s">
        <v>71</v>
      </c>
      <c r="G75" s="7">
        <f>25*4*500</f>
        <v>50000</v>
      </c>
      <c r="H75" s="7"/>
      <c r="I75" s="7"/>
      <c r="J75" s="7"/>
    </row>
    <row r="76" s="1" customFormat="1" ht="24" customHeight="1" spans="1:10">
      <c r="A76" s="10"/>
      <c r="B76" s="13">
        <v>15</v>
      </c>
      <c r="C76" s="13" t="s">
        <v>161</v>
      </c>
      <c r="D76" s="13" t="s">
        <v>162</v>
      </c>
      <c r="E76" s="13" t="s">
        <v>163</v>
      </c>
      <c r="F76" s="13" t="s">
        <v>71</v>
      </c>
      <c r="G76" s="7">
        <f>25*4*500</f>
        <v>50000</v>
      </c>
      <c r="H76" s="7"/>
      <c r="I76" s="7"/>
      <c r="J76" s="7"/>
    </row>
    <row r="77" s="1" customFormat="1" ht="24" customHeight="1" spans="1:10">
      <c r="A77" s="10"/>
      <c r="B77" s="13">
        <v>16</v>
      </c>
      <c r="C77" s="13" t="s">
        <v>164</v>
      </c>
      <c r="D77" s="13" t="s">
        <v>165</v>
      </c>
      <c r="E77" s="13" t="s">
        <v>166</v>
      </c>
      <c r="F77" s="13" t="s">
        <v>71</v>
      </c>
      <c r="G77" s="7">
        <f>13*4*500</f>
        <v>26000</v>
      </c>
      <c r="H77" s="7"/>
      <c r="I77" s="7"/>
      <c r="J77" s="7"/>
    </row>
    <row r="78" s="1" customFormat="1" ht="24" customHeight="1" spans="1:10">
      <c r="A78" s="10"/>
      <c r="B78" s="13">
        <v>17</v>
      </c>
      <c r="C78" s="13" t="s">
        <v>167</v>
      </c>
      <c r="D78" s="13" t="s">
        <v>168</v>
      </c>
      <c r="E78" s="13" t="s">
        <v>169</v>
      </c>
      <c r="F78" s="13" t="s">
        <v>71</v>
      </c>
      <c r="G78" s="7">
        <f>42*4*100</f>
        <v>16800</v>
      </c>
      <c r="H78" s="7"/>
      <c r="I78" s="7"/>
      <c r="J78" s="7"/>
    </row>
    <row r="79" s="1" customFormat="1" ht="24" customHeight="1" spans="1:10">
      <c r="A79" s="10"/>
      <c r="B79" s="13">
        <v>18</v>
      </c>
      <c r="C79" s="13" t="s">
        <v>170</v>
      </c>
      <c r="D79" s="13" t="s">
        <v>170</v>
      </c>
      <c r="E79" s="13" t="s">
        <v>169</v>
      </c>
      <c r="F79" s="13" t="s">
        <v>71</v>
      </c>
      <c r="G79" s="7">
        <f>38*4*100</f>
        <v>15200</v>
      </c>
      <c r="H79" s="7"/>
      <c r="I79" s="7"/>
      <c r="J79" s="7"/>
    </row>
    <row r="80" s="1" customFormat="1" ht="24" customHeight="1" spans="1:10">
      <c r="A80" s="10"/>
      <c r="B80" s="13">
        <v>19</v>
      </c>
      <c r="C80" s="13" t="s">
        <v>171</v>
      </c>
      <c r="D80" s="13" t="s">
        <v>171</v>
      </c>
      <c r="E80" s="13" t="s">
        <v>172</v>
      </c>
      <c r="F80" s="13" t="s">
        <v>71</v>
      </c>
      <c r="G80" s="7">
        <f>12*4*500</f>
        <v>24000</v>
      </c>
      <c r="H80" s="7"/>
      <c r="I80" s="7"/>
      <c r="J80" s="7"/>
    </row>
    <row r="81" s="1" customFormat="1" ht="24" customHeight="1" spans="1:10">
      <c r="A81" s="10"/>
      <c r="B81" s="13">
        <v>20</v>
      </c>
      <c r="C81" s="13" t="s">
        <v>173</v>
      </c>
      <c r="D81" s="13" t="s">
        <v>173</v>
      </c>
      <c r="E81" s="13" t="s">
        <v>149</v>
      </c>
      <c r="F81" s="13" t="s">
        <v>71</v>
      </c>
      <c r="G81" s="7">
        <f>14*4*500</f>
        <v>28000</v>
      </c>
      <c r="H81" s="7"/>
      <c r="I81" s="7"/>
      <c r="J81" s="7"/>
    </row>
    <row r="82" s="1" customFormat="1" ht="24" customHeight="1" spans="1:10">
      <c r="A82" s="10"/>
      <c r="B82" s="13">
        <v>21</v>
      </c>
      <c r="C82" s="13" t="s">
        <v>174</v>
      </c>
      <c r="D82" s="13" t="s">
        <v>174</v>
      </c>
      <c r="E82" s="13" t="s">
        <v>172</v>
      </c>
      <c r="F82" s="13" t="s">
        <v>71</v>
      </c>
      <c r="G82" s="7">
        <f>15*4*500</f>
        <v>30000</v>
      </c>
      <c r="H82" s="7"/>
      <c r="I82" s="7"/>
      <c r="J82" s="7"/>
    </row>
    <row r="83" s="1" customFormat="1" ht="24" customHeight="1" spans="1:10">
      <c r="A83" s="10"/>
      <c r="B83" s="13">
        <v>22</v>
      </c>
      <c r="C83" s="13" t="s">
        <v>175</v>
      </c>
      <c r="D83" s="13" t="s">
        <v>175</v>
      </c>
      <c r="E83" s="13" t="s">
        <v>147</v>
      </c>
      <c r="F83" s="13" t="s">
        <v>71</v>
      </c>
      <c r="G83" s="7">
        <f>14*4*500</f>
        <v>28000</v>
      </c>
      <c r="H83" s="7"/>
      <c r="I83" s="7"/>
      <c r="J83" s="7"/>
    </row>
    <row r="84" s="1" customFormat="1" ht="24" customHeight="1" spans="1:10">
      <c r="A84" s="10"/>
      <c r="B84" s="13">
        <v>23</v>
      </c>
      <c r="C84" s="13" t="s">
        <v>176</v>
      </c>
      <c r="D84" s="13" t="s">
        <v>176</v>
      </c>
      <c r="E84" s="13" t="s">
        <v>149</v>
      </c>
      <c r="F84" s="13" t="s">
        <v>71</v>
      </c>
      <c r="G84" s="7">
        <f>13*4*500</f>
        <v>26000</v>
      </c>
      <c r="H84" s="7"/>
      <c r="I84" s="7"/>
      <c r="J84" s="7"/>
    </row>
    <row r="85" s="1" customFormat="1" ht="24" customHeight="1" spans="1:10">
      <c r="A85" s="10"/>
      <c r="B85" s="13">
        <v>24</v>
      </c>
      <c r="C85" s="13" t="s">
        <v>177</v>
      </c>
      <c r="D85" s="13" t="s">
        <v>177</v>
      </c>
      <c r="E85" s="13" t="s">
        <v>157</v>
      </c>
      <c r="F85" s="13" t="s">
        <v>71</v>
      </c>
      <c r="G85" s="7">
        <f>16*100</f>
        <v>1600</v>
      </c>
      <c r="H85" s="7"/>
      <c r="I85" s="7"/>
      <c r="J85" s="7"/>
    </row>
    <row r="86" s="1" customFormat="1" ht="24" customHeight="1" spans="1:10">
      <c r="A86" s="10"/>
      <c r="B86" s="13">
        <v>25</v>
      </c>
      <c r="C86" s="13" t="s">
        <v>178</v>
      </c>
      <c r="D86" s="13" t="s">
        <v>178</v>
      </c>
      <c r="E86" s="13" t="s">
        <v>157</v>
      </c>
      <c r="F86" s="13" t="s">
        <v>71</v>
      </c>
      <c r="G86" s="7">
        <f>14*100</f>
        <v>1400</v>
      </c>
      <c r="H86" s="7"/>
      <c r="I86" s="7"/>
      <c r="J86" s="7"/>
    </row>
    <row r="87" s="1" customFormat="1" ht="24" customHeight="1" spans="1:10">
      <c r="A87" s="10"/>
      <c r="B87" s="13">
        <v>26</v>
      </c>
      <c r="C87" s="13" t="s">
        <v>179</v>
      </c>
      <c r="D87" s="13" t="s">
        <v>179</v>
      </c>
      <c r="E87" s="13" t="s">
        <v>157</v>
      </c>
      <c r="F87" s="13" t="s">
        <v>71</v>
      </c>
      <c r="G87" s="7">
        <f>100*100</f>
        <v>10000</v>
      </c>
      <c r="H87" s="7"/>
      <c r="I87" s="7"/>
      <c r="J87" s="7"/>
    </row>
    <row r="88" s="1" customFormat="1" ht="24" customHeight="1" spans="1:10">
      <c r="A88" s="10"/>
      <c r="B88" s="13">
        <v>27</v>
      </c>
      <c r="C88" s="13" t="s">
        <v>180</v>
      </c>
      <c r="D88" s="13" t="s">
        <v>180</v>
      </c>
      <c r="E88" s="13" t="s">
        <v>157</v>
      </c>
      <c r="F88" s="13" t="s">
        <v>71</v>
      </c>
      <c r="G88" s="7">
        <f>110*100</f>
        <v>11000</v>
      </c>
      <c r="H88" s="7"/>
      <c r="I88" s="7"/>
      <c r="J88" s="7"/>
    </row>
    <row r="89" s="1" customFormat="1" ht="24" customHeight="1" spans="1:10">
      <c r="A89" s="8">
        <v>10</v>
      </c>
      <c r="B89" s="6">
        <v>1</v>
      </c>
      <c r="C89" s="6" t="s">
        <v>181</v>
      </c>
      <c r="D89" s="6" t="s">
        <v>181</v>
      </c>
      <c r="E89" s="6" t="s">
        <v>182</v>
      </c>
      <c r="F89" s="6" t="s">
        <v>183</v>
      </c>
      <c r="G89" s="7">
        <v>15</v>
      </c>
      <c r="H89" s="7"/>
      <c r="I89" s="7"/>
      <c r="J89" s="7"/>
    </row>
    <row r="90" s="1" customFormat="1" ht="24" customHeight="1" spans="1:10">
      <c r="A90" s="10"/>
      <c r="B90" s="6">
        <v>2</v>
      </c>
      <c r="C90" s="6" t="s">
        <v>184</v>
      </c>
      <c r="D90" s="6" t="s">
        <v>184</v>
      </c>
      <c r="E90" s="6" t="s">
        <v>182</v>
      </c>
      <c r="F90" s="6" t="s">
        <v>183</v>
      </c>
      <c r="G90" s="7">
        <v>5</v>
      </c>
      <c r="H90" s="7"/>
      <c r="I90" s="7"/>
      <c r="J90" s="7"/>
    </row>
    <row r="91" s="1" customFormat="1" ht="24" customHeight="1" spans="1:10">
      <c r="A91" s="9"/>
      <c r="B91" s="6">
        <v>3</v>
      </c>
      <c r="C91" s="6" t="s">
        <v>185</v>
      </c>
      <c r="D91" s="6" t="s">
        <v>185</v>
      </c>
      <c r="E91" s="6" t="s">
        <v>186</v>
      </c>
      <c r="F91" s="6" t="s">
        <v>114</v>
      </c>
      <c r="G91" s="7">
        <v>10</v>
      </c>
      <c r="H91" s="7"/>
      <c r="I91" s="7"/>
      <c r="J91" s="7"/>
    </row>
    <row r="92" s="1" customFormat="1" ht="24" customHeight="1" spans="1:10">
      <c r="A92" s="8">
        <v>11</v>
      </c>
      <c r="B92" s="6">
        <v>1</v>
      </c>
      <c r="C92" s="6" t="s">
        <v>187</v>
      </c>
      <c r="D92" s="6" t="s">
        <v>188</v>
      </c>
      <c r="E92" s="6" t="s">
        <v>189</v>
      </c>
      <c r="F92" s="6" t="s">
        <v>190</v>
      </c>
      <c r="G92" s="7">
        <v>36</v>
      </c>
      <c r="H92" s="7"/>
      <c r="I92" s="7"/>
      <c r="J92" s="7"/>
    </row>
    <row r="93" s="1" customFormat="1" ht="24" customHeight="1" spans="1:10">
      <c r="A93" s="10"/>
      <c r="B93" s="6">
        <v>2</v>
      </c>
      <c r="C93" s="6" t="s">
        <v>191</v>
      </c>
      <c r="D93" s="6" t="s">
        <v>188</v>
      </c>
      <c r="E93" s="6" t="s">
        <v>192</v>
      </c>
      <c r="F93" s="6" t="s">
        <v>114</v>
      </c>
      <c r="G93" s="7">
        <v>5</v>
      </c>
      <c r="H93" s="7"/>
      <c r="I93" s="7"/>
      <c r="J93" s="7"/>
    </row>
    <row r="94" s="1" customFormat="1" ht="24" customHeight="1" spans="1:10">
      <c r="A94" s="9"/>
      <c r="B94" s="6">
        <v>3</v>
      </c>
      <c r="C94" s="6" t="s">
        <v>193</v>
      </c>
      <c r="D94" s="6" t="s">
        <v>188</v>
      </c>
      <c r="E94" s="6" t="s">
        <v>194</v>
      </c>
      <c r="F94" s="6" t="s">
        <v>114</v>
      </c>
      <c r="G94" s="7">
        <v>6</v>
      </c>
      <c r="H94" s="7"/>
      <c r="I94" s="7"/>
      <c r="J94" s="7"/>
    </row>
    <row r="95" s="1" customFormat="1" ht="24" customHeight="1" spans="1:10">
      <c r="A95" s="5">
        <v>12</v>
      </c>
      <c r="B95" s="6">
        <v>1</v>
      </c>
      <c r="C95" s="6" t="s">
        <v>195</v>
      </c>
      <c r="D95" s="6" t="s">
        <v>196</v>
      </c>
      <c r="E95" s="6">
        <v>26307589</v>
      </c>
      <c r="F95" s="6" t="s">
        <v>27</v>
      </c>
      <c r="G95" s="7">
        <f>30*75</f>
        <v>2250</v>
      </c>
      <c r="H95" s="7"/>
      <c r="I95" s="7"/>
      <c r="J95" s="7"/>
    </row>
    <row r="96" s="1" customFormat="1" ht="24" customHeight="1" spans="1:10">
      <c r="A96" s="5">
        <v>13</v>
      </c>
      <c r="B96" s="6">
        <v>1</v>
      </c>
      <c r="C96" s="6" t="s">
        <v>197</v>
      </c>
      <c r="D96" s="6" t="s">
        <v>197</v>
      </c>
      <c r="E96" s="6" t="s">
        <v>198</v>
      </c>
      <c r="F96" s="6" t="s">
        <v>190</v>
      </c>
      <c r="G96" s="7">
        <v>7</v>
      </c>
      <c r="H96" s="7"/>
      <c r="I96" s="7"/>
      <c r="J96" s="7"/>
    </row>
    <row r="97" s="1" customFormat="1" ht="24" customHeight="1" spans="1:10">
      <c r="A97" s="8">
        <v>14</v>
      </c>
      <c r="B97" s="6">
        <v>1</v>
      </c>
      <c r="C97" s="6" t="s">
        <v>199</v>
      </c>
      <c r="D97" s="6" t="s">
        <v>200</v>
      </c>
      <c r="E97" s="6" t="s">
        <v>201</v>
      </c>
      <c r="F97" s="6" t="s">
        <v>71</v>
      </c>
      <c r="G97" s="7">
        <f>100*300</f>
        <v>30000</v>
      </c>
      <c r="H97" s="7"/>
      <c r="I97" s="7"/>
      <c r="J97" s="7"/>
    </row>
    <row r="98" s="1" customFormat="1" ht="24" customHeight="1" spans="1:10">
      <c r="A98" s="10"/>
      <c r="B98" s="6">
        <v>2</v>
      </c>
      <c r="C98" s="6" t="s">
        <v>202</v>
      </c>
      <c r="D98" s="6" t="s">
        <v>203</v>
      </c>
      <c r="E98" s="6" t="s">
        <v>201</v>
      </c>
      <c r="F98" s="6" t="s">
        <v>71</v>
      </c>
      <c r="G98" s="7">
        <f>94*300</f>
        <v>28200</v>
      </c>
      <c r="H98" s="7"/>
      <c r="I98" s="7"/>
      <c r="J98" s="7"/>
    </row>
    <row r="99" s="1" customFormat="1" ht="24" customHeight="1" spans="1:10">
      <c r="A99" s="10"/>
      <c r="B99" s="6">
        <v>3</v>
      </c>
      <c r="C99" s="6" t="s">
        <v>204</v>
      </c>
      <c r="D99" s="6" t="s">
        <v>205</v>
      </c>
      <c r="E99" s="6" t="s">
        <v>201</v>
      </c>
      <c r="F99" s="6" t="s">
        <v>71</v>
      </c>
      <c r="G99" s="7">
        <f>242*100</f>
        <v>24200</v>
      </c>
      <c r="H99" s="7"/>
      <c r="I99" s="7"/>
      <c r="J99" s="7"/>
    </row>
    <row r="100" s="1" customFormat="1" ht="24" customHeight="1" spans="1:10">
      <c r="A100" s="10"/>
      <c r="B100" s="6">
        <v>4</v>
      </c>
      <c r="C100" s="6" t="s">
        <v>206</v>
      </c>
      <c r="D100" s="6" t="s">
        <v>207</v>
      </c>
      <c r="E100" s="6" t="s">
        <v>201</v>
      </c>
      <c r="F100" s="6" t="s">
        <v>71</v>
      </c>
      <c r="G100" s="7">
        <v>100</v>
      </c>
      <c r="H100" s="7"/>
      <c r="I100" s="7"/>
      <c r="J100" s="7"/>
    </row>
    <row r="101" s="1" customFormat="1" ht="24" customHeight="1" spans="1:10">
      <c r="A101" s="10"/>
      <c r="B101" s="6">
        <v>5</v>
      </c>
      <c r="C101" s="6" t="s">
        <v>208</v>
      </c>
      <c r="D101" s="6" t="s">
        <v>209</v>
      </c>
      <c r="E101" s="6" t="s">
        <v>201</v>
      </c>
      <c r="F101" s="6" t="s">
        <v>71</v>
      </c>
      <c r="G101" s="7">
        <v>100</v>
      </c>
      <c r="H101" s="7"/>
      <c r="I101" s="7"/>
      <c r="J101" s="7"/>
    </row>
    <row r="102" s="1" customFormat="1" ht="24" customHeight="1" spans="1:10">
      <c r="A102" s="10"/>
      <c r="B102" s="6">
        <v>6</v>
      </c>
      <c r="C102" s="6" t="s">
        <v>210</v>
      </c>
      <c r="D102" s="6" t="s">
        <v>211</v>
      </c>
      <c r="E102" s="6" t="s">
        <v>201</v>
      </c>
      <c r="F102" s="6" t="s">
        <v>71</v>
      </c>
      <c r="G102" s="7">
        <v>100</v>
      </c>
      <c r="H102" s="7"/>
      <c r="I102" s="7"/>
      <c r="J102" s="7"/>
    </row>
    <row r="103" s="1" customFormat="1" ht="24" customHeight="1" spans="1:10">
      <c r="A103" s="10"/>
      <c r="B103" s="6">
        <v>7</v>
      </c>
      <c r="C103" s="6" t="s">
        <v>212</v>
      </c>
      <c r="D103" s="6" t="s">
        <v>213</v>
      </c>
      <c r="E103" s="6" t="s">
        <v>201</v>
      </c>
      <c r="F103" s="6" t="s">
        <v>71</v>
      </c>
      <c r="G103" s="7">
        <v>100</v>
      </c>
      <c r="H103" s="7"/>
      <c r="I103" s="7"/>
      <c r="J103" s="7"/>
    </row>
    <row r="104" s="1" customFormat="1" ht="24" customHeight="1" spans="1:10">
      <c r="A104" s="10"/>
      <c r="B104" s="6">
        <v>8</v>
      </c>
      <c r="C104" s="6" t="s">
        <v>214</v>
      </c>
      <c r="D104" s="6" t="s">
        <v>215</v>
      </c>
      <c r="E104" s="6" t="s">
        <v>201</v>
      </c>
      <c r="F104" s="6" t="s">
        <v>71</v>
      </c>
      <c r="G104" s="7">
        <v>100</v>
      </c>
      <c r="H104" s="7"/>
      <c r="I104" s="7"/>
      <c r="J104" s="7"/>
    </row>
    <row r="105" s="1" customFormat="1" ht="24" customHeight="1" spans="1:10">
      <c r="A105" s="10"/>
      <c r="B105" s="6">
        <v>9</v>
      </c>
      <c r="C105" s="6" t="s">
        <v>216</v>
      </c>
      <c r="D105" s="6" t="s">
        <v>217</v>
      </c>
      <c r="E105" s="6" t="s">
        <v>201</v>
      </c>
      <c r="F105" s="6" t="s">
        <v>71</v>
      </c>
      <c r="G105" s="7">
        <v>100</v>
      </c>
      <c r="H105" s="7"/>
      <c r="I105" s="7"/>
      <c r="J105" s="7"/>
    </row>
    <row r="106" s="1" customFormat="1" ht="24" customHeight="1" spans="1:10">
      <c r="A106" s="10"/>
      <c r="B106" s="6">
        <v>10</v>
      </c>
      <c r="C106" s="6" t="s">
        <v>218</v>
      </c>
      <c r="D106" s="6" t="s">
        <v>219</v>
      </c>
      <c r="E106" s="6" t="s">
        <v>201</v>
      </c>
      <c r="F106" s="6" t="s">
        <v>71</v>
      </c>
      <c r="G106" s="7">
        <v>100</v>
      </c>
      <c r="H106" s="7"/>
      <c r="I106" s="7"/>
      <c r="J106" s="7"/>
    </row>
    <row r="107" s="1" customFormat="1" ht="24" customHeight="1" spans="1:10">
      <c r="A107" s="9"/>
      <c r="B107" s="6">
        <v>11</v>
      </c>
      <c r="C107" s="6" t="s">
        <v>220</v>
      </c>
      <c r="D107" s="6" t="s">
        <v>221</v>
      </c>
      <c r="E107" s="6" t="s">
        <v>201</v>
      </c>
      <c r="F107" s="6" t="s">
        <v>71</v>
      </c>
      <c r="G107" s="7">
        <v>100</v>
      </c>
      <c r="H107" s="7"/>
      <c r="I107" s="7"/>
      <c r="J107" s="7"/>
    </row>
    <row r="108" s="1" customFormat="1" ht="24" customHeight="1" spans="1:10">
      <c r="A108" s="8">
        <v>15</v>
      </c>
      <c r="B108" s="6">
        <v>1</v>
      </c>
      <c r="C108" s="6" t="s">
        <v>222</v>
      </c>
      <c r="D108" s="6" t="s">
        <v>123</v>
      </c>
      <c r="E108" s="6" t="s">
        <v>223</v>
      </c>
      <c r="F108" s="6" t="s">
        <v>183</v>
      </c>
      <c r="G108" s="7">
        <v>38</v>
      </c>
      <c r="H108" s="7"/>
      <c r="I108" s="7"/>
      <c r="J108" s="7"/>
    </row>
    <row r="109" s="1" customFormat="1" ht="24" customHeight="1" spans="1:10">
      <c r="A109" s="10"/>
      <c r="B109" s="6">
        <v>2</v>
      </c>
      <c r="C109" s="6" t="s">
        <v>224</v>
      </c>
      <c r="D109" s="6" t="s">
        <v>224</v>
      </c>
      <c r="E109" s="6" t="s">
        <v>225</v>
      </c>
      <c r="F109" s="6" t="s">
        <v>226</v>
      </c>
      <c r="G109" s="7">
        <f>900*20</f>
        <v>18000</v>
      </c>
      <c r="H109" s="7"/>
      <c r="I109" s="7"/>
      <c r="J109" s="7"/>
    </row>
    <row r="110" s="1" customFormat="1" ht="24" customHeight="1" spans="1:10">
      <c r="A110" s="10"/>
      <c r="B110" s="6">
        <v>3</v>
      </c>
      <c r="C110" s="6" t="s">
        <v>227</v>
      </c>
      <c r="D110" s="6" t="s">
        <v>228</v>
      </c>
      <c r="E110" s="6" t="s">
        <v>54</v>
      </c>
      <c r="F110" s="6" t="s">
        <v>15</v>
      </c>
      <c r="G110" s="7">
        <v>20</v>
      </c>
      <c r="H110" s="7"/>
      <c r="I110" s="7"/>
      <c r="J110" s="7"/>
    </row>
    <row r="111" s="1" customFormat="1" ht="24" customHeight="1" spans="1:10">
      <c r="A111" s="10"/>
      <c r="B111" s="6">
        <v>4</v>
      </c>
      <c r="C111" s="6" t="s">
        <v>229</v>
      </c>
      <c r="D111" s="6" t="s">
        <v>229</v>
      </c>
      <c r="E111" s="6" t="s">
        <v>54</v>
      </c>
      <c r="F111" s="6" t="s">
        <v>15</v>
      </c>
      <c r="G111" s="7">
        <v>20</v>
      </c>
      <c r="H111" s="7"/>
      <c r="I111" s="7"/>
      <c r="J111" s="7"/>
    </row>
    <row r="112" s="1" customFormat="1" ht="24" customHeight="1" spans="1:10">
      <c r="A112" s="9"/>
      <c r="B112" s="6">
        <v>5</v>
      </c>
      <c r="C112" s="6" t="s">
        <v>230</v>
      </c>
      <c r="D112" s="6" t="s">
        <v>231</v>
      </c>
      <c r="E112" s="6" t="s">
        <v>232</v>
      </c>
      <c r="F112" s="6" t="s">
        <v>12</v>
      </c>
      <c r="G112" s="7">
        <v>29000</v>
      </c>
      <c r="H112" s="7"/>
      <c r="I112" s="7"/>
      <c r="J112" s="7"/>
    </row>
    <row r="113" s="1" customFormat="1" ht="24" customHeight="1" spans="1:10">
      <c r="A113" s="8">
        <v>16</v>
      </c>
      <c r="B113" s="6">
        <v>1</v>
      </c>
      <c r="C113" s="6" t="s">
        <v>233</v>
      </c>
      <c r="D113" s="6" t="s">
        <v>234</v>
      </c>
      <c r="E113" s="6" t="s">
        <v>235</v>
      </c>
      <c r="F113" s="6" t="s">
        <v>71</v>
      </c>
      <c r="G113" s="7">
        <f>600*100</f>
        <v>60000</v>
      </c>
      <c r="H113" s="7"/>
      <c r="I113" s="7"/>
      <c r="J113" s="7"/>
    </row>
    <row r="114" s="1" customFormat="1" ht="24" customHeight="1" spans="1:10">
      <c r="A114" s="10"/>
      <c r="B114" s="6">
        <v>2</v>
      </c>
      <c r="C114" s="6" t="s">
        <v>236</v>
      </c>
      <c r="D114" s="6" t="s">
        <v>237</v>
      </c>
      <c r="E114" s="6" t="s">
        <v>238</v>
      </c>
      <c r="F114" s="6" t="s">
        <v>71</v>
      </c>
      <c r="G114" s="7">
        <f>61*1000</f>
        <v>61000</v>
      </c>
      <c r="H114" s="7"/>
      <c r="I114" s="7"/>
      <c r="J114" s="7"/>
    </row>
    <row r="115" s="1" customFormat="1" ht="24" customHeight="1" spans="1:10">
      <c r="A115" s="10"/>
      <c r="B115" s="6">
        <v>3</v>
      </c>
      <c r="C115" s="6" t="s">
        <v>239</v>
      </c>
      <c r="D115" s="6" t="s">
        <v>240</v>
      </c>
      <c r="E115" s="6" t="s">
        <v>241</v>
      </c>
      <c r="F115" s="6" t="s">
        <v>71</v>
      </c>
      <c r="G115" s="7">
        <f>66*1000</f>
        <v>66000</v>
      </c>
      <c r="H115" s="7"/>
      <c r="I115" s="7"/>
      <c r="J115" s="7"/>
    </row>
    <row r="116" s="1" customFormat="1" ht="24" customHeight="1" spans="1:10">
      <c r="A116" s="10"/>
      <c r="B116" s="6">
        <v>4</v>
      </c>
      <c r="C116" s="6" t="s">
        <v>242</v>
      </c>
      <c r="D116" s="6" t="s">
        <v>243</v>
      </c>
      <c r="E116" s="6" t="s">
        <v>238</v>
      </c>
      <c r="F116" s="6" t="s">
        <v>71</v>
      </c>
      <c r="G116" s="7">
        <f>15*1000</f>
        <v>15000</v>
      </c>
      <c r="H116" s="7"/>
      <c r="I116" s="7"/>
      <c r="J116" s="7"/>
    </row>
    <row r="117" s="1" customFormat="1" ht="24" customHeight="1" spans="1:10">
      <c r="A117" s="10"/>
      <c r="B117" s="6">
        <v>5</v>
      </c>
      <c r="C117" s="6" t="s">
        <v>244</v>
      </c>
      <c r="D117" s="6" t="s">
        <v>245</v>
      </c>
      <c r="E117" s="6" t="s">
        <v>246</v>
      </c>
      <c r="F117" s="6" t="s">
        <v>71</v>
      </c>
      <c r="G117" s="14">
        <f>118*500</f>
        <v>59000</v>
      </c>
      <c r="H117" s="14"/>
      <c r="I117" s="14"/>
      <c r="J117" s="14"/>
    </row>
    <row r="118" s="1" customFormat="1" ht="24" customHeight="1" spans="1:10">
      <c r="A118" s="9"/>
      <c r="B118" s="6"/>
      <c r="C118" s="6"/>
      <c r="D118" s="6"/>
      <c r="E118" s="6" t="s">
        <v>247</v>
      </c>
      <c r="F118" s="6"/>
      <c r="G118" s="15"/>
      <c r="H118" s="15"/>
      <c r="I118" s="15"/>
      <c r="J118" s="15"/>
    </row>
    <row r="119" s="1" customFormat="1" ht="24" customHeight="1" spans="1:10">
      <c r="A119" s="5">
        <v>17</v>
      </c>
      <c r="B119" s="6">
        <v>1</v>
      </c>
      <c r="C119" s="6" t="s">
        <v>248</v>
      </c>
      <c r="D119" s="6" t="s">
        <v>249</v>
      </c>
      <c r="E119" s="6" t="s">
        <v>250</v>
      </c>
      <c r="F119" s="6" t="s">
        <v>15</v>
      </c>
      <c r="G119" s="7">
        <v>10</v>
      </c>
      <c r="H119" s="7"/>
      <c r="I119" s="7"/>
      <c r="J119" s="7"/>
    </row>
    <row r="120" s="1" customFormat="1" ht="24" customHeight="1" spans="1:10">
      <c r="A120" s="5">
        <v>18</v>
      </c>
      <c r="B120" s="6">
        <v>1</v>
      </c>
      <c r="C120" s="13" t="s">
        <v>251</v>
      </c>
      <c r="D120" s="13" t="s">
        <v>252</v>
      </c>
      <c r="E120" s="6" t="s">
        <v>250</v>
      </c>
      <c r="F120" s="6" t="s">
        <v>15</v>
      </c>
      <c r="G120" s="7">
        <v>340</v>
      </c>
      <c r="H120" s="7"/>
      <c r="I120" s="7"/>
      <c r="J120" s="7"/>
    </row>
    <row r="121" s="1" customFormat="1" ht="24" customHeight="1" spans="1:10">
      <c r="A121" s="5">
        <v>19</v>
      </c>
      <c r="B121" s="6">
        <v>1</v>
      </c>
      <c r="C121" s="13" t="s">
        <v>253</v>
      </c>
      <c r="D121" s="13" t="s">
        <v>254</v>
      </c>
      <c r="E121" s="6" t="s">
        <v>250</v>
      </c>
      <c r="F121" s="6" t="s">
        <v>15</v>
      </c>
      <c r="G121" s="7">
        <v>20</v>
      </c>
      <c r="H121" s="7"/>
      <c r="I121" s="7"/>
      <c r="J121" s="7"/>
    </row>
    <row r="122" s="1" customFormat="1" ht="24" customHeight="1" spans="1:10">
      <c r="A122" s="5">
        <v>20</v>
      </c>
      <c r="B122" s="6">
        <v>1</v>
      </c>
      <c r="C122" s="6" t="s">
        <v>255</v>
      </c>
      <c r="D122" s="6" t="s">
        <v>256</v>
      </c>
      <c r="E122" s="6" t="s">
        <v>257</v>
      </c>
      <c r="F122" s="6" t="s">
        <v>71</v>
      </c>
      <c r="G122" s="7">
        <f>574*20</f>
        <v>11480</v>
      </c>
      <c r="H122" s="7"/>
      <c r="I122" s="7"/>
      <c r="J122" s="7"/>
    </row>
    <row r="123" s="1" customFormat="1" ht="24" customHeight="1" spans="1:10">
      <c r="A123" s="5">
        <v>21</v>
      </c>
      <c r="B123" s="6">
        <v>1</v>
      </c>
      <c r="C123" s="6" t="s">
        <v>258</v>
      </c>
      <c r="D123" s="6" t="s">
        <v>259</v>
      </c>
      <c r="E123" s="6" t="s">
        <v>260</v>
      </c>
      <c r="F123" s="6" t="s">
        <v>71</v>
      </c>
      <c r="G123" s="7">
        <v>25</v>
      </c>
      <c r="H123" s="7"/>
      <c r="I123" s="7"/>
      <c r="J123" s="7"/>
    </row>
    <row r="124" s="1" customFormat="1" ht="24" customHeight="1" spans="1:10">
      <c r="A124" s="8">
        <v>22</v>
      </c>
      <c r="B124" s="6">
        <v>1</v>
      </c>
      <c r="C124" s="6" t="s">
        <v>261</v>
      </c>
      <c r="D124" s="6" t="s">
        <v>262</v>
      </c>
      <c r="E124" s="6" t="s">
        <v>263</v>
      </c>
      <c r="F124" s="6" t="s">
        <v>71</v>
      </c>
      <c r="G124" s="7">
        <f>18*50</f>
        <v>900</v>
      </c>
      <c r="H124" s="7"/>
      <c r="I124" s="7"/>
      <c r="J124" s="7"/>
    </row>
    <row r="125" s="1" customFormat="1" ht="24" customHeight="1" spans="1:10">
      <c r="A125" s="5">
        <v>23</v>
      </c>
      <c r="B125" s="6">
        <v>1</v>
      </c>
      <c r="C125" s="13" t="s">
        <v>264</v>
      </c>
      <c r="D125" s="13" t="s">
        <v>264</v>
      </c>
      <c r="E125" s="6" t="s">
        <v>265</v>
      </c>
      <c r="F125" s="6" t="s">
        <v>71</v>
      </c>
      <c r="G125" s="7">
        <f>20*10</f>
        <v>200</v>
      </c>
      <c r="H125" s="7"/>
      <c r="I125" s="7"/>
      <c r="J125" s="7"/>
    </row>
    <row r="126" s="2" customFormat="1" ht="35" customHeight="1" spans="1:10">
      <c r="A126" s="16">
        <v>9</v>
      </c>
      <c r="B126" s="17">
        <v>1</v>
      </c>
      <c r="C126" s="13" t="s">
        <v>266</v>
      </c>
      <c r="D126" s="6" t="s">
        <v>267</v>
      </c>
      <c r="E126" s="6" t="s">
        <v>268</v>
      </c>
      <c r="F126" s="6" t="s">
        <v>71</v>
      </c>
      <c r="G126" s="18">
        <f>472*24</f>
        <v>11328</v>
      </c>
      <c r="H126" s="18"/>
      <c r="I126" s="18"/>
      <c r="J126" s="18"/>
    </row>
    <row r="127" s="2" customFormat="1" ht="35" customHeight="1" spans="1:10">
      <c r="A127" s="16"/>
      <c r="B127" s="17">
        <v>2</v>
      </c>
      <c r="C127" s="13" t="s">
        <v>269</v>
      </c>
      <c r="D127" s="6"/>
      <c r="E127" s="6"/>
      <c r="F127" s="6"/>
      <c r="G127" s="19"/>
      <c r="H127" s="19"/>
      <c r="I127" s="19"/>
      <c r="J127" s="19"/>
    </row>
    <row r="128" s="2" customFormat="1" ht="35" customHeight="1" spans="1:10">
      <c r="A128" s="16"/>
      <c r="B128" s="17">
        <v>3</v>
      </c>
      <c r="C128" s="13" t="s">
        <v>270</v>
      </c>
      <c r="D128" s="6"/>
      <c r="E128" s="6"/>
      <c r="F128" s="6"/>
      <c r="G128" s="20"/>
      <c r="H128" s="20"/>
      <c r="I128" s="20"/>
      <c r="J128" s="20"/>
    </row>
  </sheetData>
  <mergeCells count="28">
    <mergeCell ref="A3:A4"/>
    <mergeCell ref="A5:A6"/>
    <mergeCell ref="A8:A26"/>
    <mergeCell ref="A27:A46"/>
    <mergeCell ref="A47:A53"/>
    <mergeCell ref="A54:A61"/>
    <mergeCell ref="A62:A88"/>
    <mergeCell ref="A89:A91"/>
    <mergeCell ref="A92:A94"/>
    <mergeCell ref="A97:A107"/>
    <mergeCell ref="A108:A112"/>
    <mergeCell ref="A113:A118"/>
    <mergeCell ref="A126:A128"/>
    <mergeCell ref="B117:B118"/>
    <mergeCell ref="C117:C118"/>
    <mergeCell ref="D117:D118"/>
    <mergeCell ref="D126:D128"/>
    <mergeCell ref="E126:E128"/>
    <mergeCell ref="F117:F118"/>
    <mergeCell ref="F126:F128"/>
    <mergeCell ref="G117:G118"/>
    <mergeCell ref="G126:G128"/>
    <mergeCell ref="H117:H118"/>
    <mergeCell ref="H126:H128"/>
    <mergeCell ref="I117:I118"/>
    <mergeCell ref="I126:I128"/>
    <mergeCell ref="J117:J118"/>
    <mergeCell ref="J126:J1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2021-07-28T05:15:00Z</dcterms:created>
  <dcterms:modified xsi:type="dcterms:W3CDTF">2025-12-23T06:34:26Z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46FBDC112DFD45AC99B1EB81B8884B68_13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